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حزيران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Y43" i="3"/>
  <c r="X43" i="3"/>
  <c r="AA43" i="3" s="1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I33" i="3"/>
  <c r="AH33" i="3"/>
  <c r="H33" i="3"/>
  <c r="G33" i="3"/>
  <c r="AI32" i="3"/>
  <c r="AH32" i="3"/>
  <c r="H32" i="3"/>
  <c r="G32" i="3"/>
  <c r="AI31" i="3"/>
  <c r="AH31" i="3"/>
  <c r="H31" i="3"/>
  <c r="G31" i="3"/>
  <c r="AI30" i="3"/>
  <c r="AH30" i="3"/>
  <c r="H30" i="3"/>
  <c r="G30" i="3"/>
  <c r="AI29" i="3"/>
  <c r="AH29" i="3"/>
  <c r="H29" i="3"/>
  <c r="G29" i="3"/>
  <c r="AI28" i="3"/>
  <c r="AH28" i="3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Y22" i="3"/>
  <c r="X22" i="3"/>
  <c r="AA22" i="3" s="1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Y19" i="3"/>
  <c r="X19" i="3"/>
  <c r="AA19" i="3" s="1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X12" i="3"/>
  <c r="AA12" i="3" s="1"/>
  <c r="H12" i="3"/>
  <c r="G12" i="3"/>
  <c r="AH11" i="3"/>
  <c r="AI11" i="3" s="1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Q44" i="2"/>
  <c r="R44" i="2" s="1"/>
  <c r="Q43" i="2"/>
  <c r="R43" i="2" s="1"/>
  <c r="Q42" i="2"/>
  <c r="R42" i="2" s="1"/>
  <c r="P42" i="2"/>
  <c r="R41" i="2"/>
  <c r="Q41" i="2"/>
  <c r="P41" i="2"/>
  <c r="Q40" i="2"/>
  <c r="R40" i="2" s="1"/>
  <c r="P40" i="2"/>
  <c r="R39" i="2"/>
  <c r="Q39" i="2"/>
  <c r="P39" i="2"/>
  <c r="Q38" i="2"/>
  <c r="R38" i="2" s="1"/>
  <c r="P38" i="2"/>
  <c r="R37" i="2"/>
  <c r="Q37" i="2"/>
  <c r="P37" i="2"/>
  <c r="Q36" i="2"/>
  <c r="R36" i="2" s="1"/>
  <c r="P36" i="2"/>
  <c r="R35" i="2"/>
  <c r="Q35" i="2"/>
  <c r="P35" i="2"/>
  <c r="Q34" i="2"/>
  <c r="R34" i="2" s="1"/>
  <c r="P34" i="2"/>
  <c r="R33" i="2"/>
  <c r="Q33" i="2"/>
  <c r="P33" i="2"/>
  <c r="Q32" i="2"/>
  <c r="R32" i="2" s="1"/>
  <c r="P32" i="2"/>
  <c r="R31" i="2"/>
  <c r="Q31" i="2"/>
  <c r="P31" i="2"/>
  <c r="Q30" i="2"/>
  <c r="R30" i="2" s="1"/>
  <c r="P30" i="2"/>
  <c r="R29" i="2"/>
  <c r="Q29" i="2"/>
  <c r="P29" i="2"/>
  <c r="Q28" i="2"/>
  <c r="R28" i="2" s="1"/>
  <c r="P28" i="2"/>
  <c r="R27" i="2"/>
  <c r="Q27" i="2"/>
  <c r="P27" i="2"/>
  <c r="Q26" i="2"/>
  <c r="R26" i="2" s="1"/>
  <c r="P26" i="2"/>
  <c r="R25" i="2"/>
  <c r="Q25" i="2"/>
  <c r="P25" i="2"/>
  <c r="Q24" i="2"/>
  <c r="R24" i="2" s="1"/>
  <c r="P24" i="2"/>
  <c r="R23" i="2"/>
  <c r="Q23" i="2"/>
  <c r="P23" i="2"/>
  <c r="Q22" i="2"/>
  <c r="R22" i="2" s="1"/>
  <c r="P22" i="2"/>
  <c r="R21" i="2"/>
  <c r="Q21" i="2"/>
  <c r="P21" i="2"/>
  <c r="Q20" i="2"/>
  <c r="R20" i="2" s="1"/>
  <c r="P20" i="2"/>
  <c r="R19" i="2"/>
  <c r="Q19" i="2"/>
  <c r="P19" i="2"/>
  <c r="Q18" i="2"/>
  <c r="R18" i="2" s="1"/>
  <c r="P18" i="2"/>
  <c r="R17" i="2"/>
  <c r="Q17" i="2"/>
  <c r="P17" i="2"/>
  <c r="Q16" i="2"/>
  <c r="R16" i="2" s="1"/>
  <c r="P16" i="2"/>
  <c r="R15" i="2"/>
  <c r="Q15" i="2"/>
  <c r="P15" i="2"/>
  <c r="Q14" i="2"/>
  <c r="R14" i="2" s="1"/>
  <c r="P14" i="2"/>
  <c r="R13" i="2"/>
  <c r="Q13" i="2"/>
  <c r="P13" i="2"/>
  <c r="Q12" i="2"/>
  <c r="R12" i="2" s="1"/>
  <c r="P12" i="2"/>
  <c r="R11" i="2"/>
  <c r="Q11" i="2"/>
  <c r="P11" i="2"/>
  <c r="Q10" i="2"/>
  <c r="R10" i="2" s="1"/>
  <c r="P10" i="2"/>
  <c r="R9" i="2"/>
  <c r="Q9" i="2"/>
  <c r="P9" i="2"/>
  <c r="Q8" i="2"/>
  <c r="R8" i="2" s="1"/>
  <c r="P8" i="2"/>
  <c r="R7" i="2"/>
  <c r="Q7" i="2"/>
  <c r="P7" i="2"/>
  <c r="Q6" i="2"/>
  <c r="R6" i="2" s="1"/>
  <c r="P6" i="2"/>
  <c r="W44" i="1"/>
  <c r="X44" i="1" s="1"/>
  <c r="X43" i="1"/>
  <c r="W43" i="1"/>
  <c r="U43" i="1"/>
  <c r="V43" i="1" s="1"/>
  <c r="X42" i="1"/>
  <c r="W42" i="1"/>
  <c r="U42" i="1"/>
  <c r="V42" i="1" s="1"/>
  <c r="X41" i="1"/>
  <c r="W41" i="1"/>
  <c r="U41" i="1"/>
  <c r="V41" i="1" s="1"/>
  <c r="X40" i="1"/>
  <c r="W40" i="1"/>
  <c r="U40" i="1"/>
  <c r="V40" i="1" s="1"/>
  <c r="X39" i="1"/>
  <c r="W39" i="1"/>
  <c r="U39" i="1"/>
  <c r="V39" i="1" s="1"/>
  <c r="X38" i="1"/>
  <c r="W38" i="1"/>
  <c r="U38" i="1"/>
  <c r="V38" i="1" s="1"/>
  <c r="X37" i="1"/>
  <c r="W37" i="1"/>
  <c r="U37" i="1"/>
  <c r="V37" i="1" s="1"/>
  <c r="X36" i="1"/>
  <c r="W36" i="1"/>
  <c r="U36" i="1"/>
  <c r="V36" i="1" s="1"/>
  <c r="X35" i="1"/>
  <c r="W35" i="1"/>
  <c r="U35" i="1"/>
  <c r="V35" i="1" s="1"/>
  <c r="X34" i="1"/>
  <c r="W34" i="1"/>
  <c r="U34" i="1"/>
  <c r="V34" i="1" s="1"/>
  <c r="X33" i="1"/>
  <c r="W33" i="1"/>
  <c r="U33" i="1"/>
  <c r="V33" i="1" s="1"/>
  <c r="X32" i="1"/>
  <c r="W32" i="1"/>
  <c r="U32" i="1"/>
  <c r="V32" i="1" s="1"/>
  <c r="X31" i="1"/>
  <c r="W31" i="1"/>
  <c r="U31" i="1"/>
  <c r="V31" i="1" s="1"/>
  <c r="X30" i="1"/>
  <c r="W30" i="1"/>
  <c r="U30" i="1"/>
  <c r="V30" i="1" s="1"/>
  <c r="X29" i="1"/>
  <c r="W29" i="1"/>
  <c r="U29" i="1"/>
  <c r="V29" i="1" s="1"/>
  <c r="X28" i="1"/>
  <c r="W28" i="1"/>
  <c r="U28" i="1"/>
  <c r="V28" i="1" s="1"/>
  <c r="X27" i="1"/>
  <c r="W27" i="1"/>
  <c r="U27" i="1"/>
  <c r="V27" i="1" s="1"/>
  <c r="X26" i="1"/>
  <c r="W26" i="1"/>
  <c r="U26" i="1"/>
  <c r="V26" i="1" s="1"/>
  <c r="X25" i="1"/>
  <c r="W25" i="1"/>
  <c r="U25" i="1"/>
  <c r="V25" i="1" s="1"/>
  <c r="X24" i="1"/>
  <c r="W24" i="1"/>
  <c r="U24" i="1"/>
  <c r="V24" i="1" s="1"/>
  <c r="X23" i="1"/>
  <c r="W23" i="1"/>
  <c r="U23" i="1"/>
  <c r="V23" i="1" s="1"/>
  <c r="X22" i="1"/>
  <c r="W22" i="1"/>
  <c r="U22" i="1"/>
  <c r="V22" i="1" s="1"/>
  <c r="X21" i="1"/>
  <c r="W21" i="1"/>
  <c r="U21" i="1"/>
  <c r="V21" i="1" s="1"/>
  <c r="X20" i="1"/>
  <c r="W20" i="1"/>
  <c r="U20" i="1"/>
  <c r="V20" i="1" s="1"/>
  <c r="X19" i="1"/>
  <c r="W19" i="1"/>
  <c r="U19" i="1"/>
  <c r="V19" i="1" s="1"/>
  <c r="X18" i="1"/>
  <c r="W18" i="1"/>
  <c r="U18" i="1"/>
  <c r="V18" i="1" s="1"/>
  <c r="X17" i="1"/>
  <c r="W17" i="1"/>
  <c r="U17" i="1"/>
  <c r="V17" i="1" s="1"/>
  <c r="X16" i="1"/>
  <c r="W16" i="1"/>
  <c r="U16" i="1"/>
  <c r="V16" i="1" s="1"/>
  <c r="X15" i="1"/>
  <c r="W15" i="1"/>
  <c r="U15" i="1"/>
  <c r="V15" i="1" s="1"/>
  <c r="X14" i="1"/>
  <c r="W14" i="1"/>
  <c r="U14" i="1"/>
  <c r="V14" i="1" s="1"/>
  <c r="X13" i="1"/>
  <c r="W13" i="1"/>
  <c r="U13" i="1"/>
  <c r="V13" i="1" s="1"/>
  <c r="X12" i="1"/>
  <c r="W12" i="1"/>
  <c r="U12" i="1"/>
  <c r="V12" i="1" s="1"/>
  <c r="X11" i="1"/>
  <c r="W11" i="1"/>
  <c r="U11" i="1"/>
  <c r="V11" i="1" s="1"/>
  <c r="X10" i="1"/>
  <c r="W10" i="1"/>
  <c r="U10" i="1"/>
  <c r="V10" i="1" s="1"/>
  <c r="X9" i="1"/>
  <c r="W9" i="1"/>
  <c r="U9" i="1"/>
  <c r="V9" i="1" s="1"/>
  <c r="X8" i="1"/>
  <c r="W8" i="1"/>
  <c r="U8" i="1"/>
  <c r="V8" i="1" s="1"/>
  <c r="X7" i="1"/>
  <c r="W7" i="1"/>
  <c r="U7" i="1"/>
  <c r="V7" i="1" s="1"/>
  <c r="X6" i="1"/>
  <c r="W6" i="1"/>
  <c r="U6" i="1"/>
  <c r="V6" i="1" s="1"/>
  <c r="Z22" i="3" l="1"/>
  <c r="Z21" i="3"/>
  <c r="Z20" i="3"/>
  <c r="Z19" i="3"/>
  <c r="Z18" i="3"/>
  <c r="Z17" i="3"/>
  <c r="Z16" i="3"/>
  <c r="Z15" i="3"/>
  <c r="Z14" i="3"/>
  <c r="Z13" i="3"/>
  <c r="Z12" i="3"/>
  <c r="Z11" i="3"/>
  <c r="Y46" i="3"/>
  <c r="Z45" i="3" l="1"/>
  <c r="Z44" i="3"/>
  <c r="Z42" i="3"/>
  <c r="Z41" i="3"/>
  <c r="Z40" i="3"/>
  <c r="Z39" i="3"/>
  <c r="Z38" i="3"/>
  <c r="Z37" i="3"/>
  <c r="Z36" i="3"/>
  <c r="Z35" i="3"/>
  <c r="Z43" i="3"/>
  <c r="Z23" i="3"/>
  <c r="Z34" i="3"/>
  <c r="Z46" i="3" l="1"/>
</calcChain>
</file>

<file path=xl/sharedStrings.xml><?xml version="1.0" encoding="utf-8"?>
<sst xmlns="http://schemas.openxmlformats.org/spreadsheetml/2006/main" count="597" uniqueCount="157">
  <si>
    <t xml:space="preserve">        </t>
  </si>
  <si>
    <t xml:space="preserve"> جدول (5) :الارقام القياسية لاسعار المستهلك حسب المحافظات لشهر حزيران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</si>
  <si>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</si>
  <si>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</si>
  <si>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</si>
  <si>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</si>
  <si>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</si>
  <si>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</si>
  <si>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</si>
  <si>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</si>
  <si>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</si>
  <si>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</si>
  <si>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</si>
  <si>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</si>
  <si>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</si>
  <si>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</si>
  <si>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</si>
  <si>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</si>
  <si>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</si>
  <si>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</si>
  <si>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</si>
  <si>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</si>
  <si>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</si>
  <si>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</si>
  <si>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</si>
  <si>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</si>
  <si>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</si>
  <si>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</si>
  <si>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</si>
  <si>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</si>
  <si>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</si>
  <si>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</si>
  <si>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</si>
  <si>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</si>
  <si>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</si>
  <si>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</si>
  <si>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</si>
  <si>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</si>
  <si>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</si>
  <si>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</si>
  <si>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</si>
  <si>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</si>
  <si>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</si>
  <si>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</si>
  <si>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</si>
  <si>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</si>
  <si>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</si>
  <si>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</si>
  <si>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</si>
  <si>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</si>
  <si>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</si>
  <si>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</si>
  <si>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</si>
  <si>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</si>
  <si>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</si>
  <si>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</si>
  <si>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</si>
  <si>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</si>
  <si>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</si>
  <si>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</si>
  <si>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</si>
  <si>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</si>
  <si>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</si>
  <si>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</si>
  <si>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</si>
  <si>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</si>
  <si>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</si>
  <si>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</si>
  <si>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</si>
  <si>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</si>
  <si>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</si>
  <si>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</si>
  <si>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</si>
  <si>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</si>
  <si>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</si>
  <si>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</si>
  <si>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</si>
  <si>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</si>
  <si>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</si>
  <si>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</si>
  <si>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</si>
  <si>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</si>
  <si>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</si>
  <si>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</si>
  <si>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</si>
  <si>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</si>
  <si>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</si>
  <si>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</si>
  <si>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</si>
  <si>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</si>
  <si>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</si>
  <si>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</si>
  <si>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</si>
  <si>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</si>
  <si>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</si>
  <si>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</si>
  <si>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</si>
  <si>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</si>
  <si>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</si>
  <si>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</si>
  <si>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</si>
  <si>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</si>
  <si>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</si>
  <si>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</si>
  <si>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</si>
  <si>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</si>
  <si>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</si>
  <si>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</si>
  <si>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</si>
  <si>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</si>
  <si>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</si>
  <si>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</si>
  <si>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</si>
  <si>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حزيران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</si>
  <si>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</si>
  <si>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</si>
  <si>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حزيران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</si>
  <si>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</si>
  <si>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</si>
  <si>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</si>
  <si>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</si>
  <si>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</si>
  <si>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</si>
  <si>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</si>
  <si>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</si>
  <si>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</si>
  <si>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</si>
  <si>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</si>
  <si>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حزيران 2016</t>
  </si>
  <si>
    <t xml:space="preserve">  ايار 2017   </t>
  </si>
  <si>
    <t xml:space="preserve">حزيران 2017 </t>
  </si>
  <si>
    <t xml:space="preserve">القسم </t>
  </si>
  <si>
    <t xml:space="preserve">ايار 2017      </t>
  </si>
  <si>
    <t xml:space="preserve">حزيران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</si>
  <si>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</si>
  <si>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</si>
  <si>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</si>
  <si>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</si>
  <si>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</si>
  <si>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 ايار 2017        </t>
  </si>
  <si>
    <t>حزيران  2016</t>
  </si>
  <si>
    <t xml:space="preserve"> ايار 2017     </t>
  </si>
  <si>
    <t xml:space="preserve">حزيران  2016 </t>
  </si>
  <si>
    <t xml:space="preserve">  ايار 2017     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</si>
  <si>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ايار 2017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</si>
  <si>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حزيران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</si>
  <si>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     مع شهر       </t>
    </r>
    <r>
      <rPr>
        <b/>
        <sz val="8"/>
        <color indexed="62"/>
        <rFont val="Simplified Arabic"/>
        <family val="1"/>
      </rPr>
      <t>حزيران</t>
    </r>
    <r>
      <rPr>
        <b/>
        <sz val="8"/>
        <color indexed="12"/>
        <rFont val="Simplified Arabic"/>
        <family val="1"/>
      </rPr>
      <t xml:space="preserve">  2016  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</si>
  <si>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ايار  2017 </t>
    </r>
    <r>
      <rPr>
        <b/>
        <sz val="8"/>
        <rFont val="Simplified Arabic"/>
        <family val="1"/>
      </rPr>
      <t xml:space="preserve">  </t>
    </r>
  </si>
  <si>
    <r>
      <t xml:space="preserve">    المقارنة     مع شهر </t>
    </r>
    <r>
      <rPr>
        <b/>
        <sz val="8"/>
        <color indexed="12"/>
        <rFont val="Simplified Arabic"/>
        <family val="1"/>
      </rPr>
      <t xml:space="preserve">حزيران 2016 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</si>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</sst>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indexed="6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readingOrder="2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1" xfId="0" applyFont="1" applyFill="1" applyBorder="1" applyAlignment="1" applyProtection="1">
      <alignment horizontal="center" vertical="center" wrapText="1" readingOrder="2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right" vertical="center" wrapText="1" readingOrder="2"/>
    </xf>
    <xf numFmtId="0" fontId="8" fillId="3" borderId="3" xfId="0" applyFont="1" applyFill="1" applyBorder="1" applyAlignment="1" applyProtection="1">
      <alignment horizontal="center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0" fontId="8" fillId="3" borderId="10" xfId="0" applyFont="1" applyFill="1" applyBorder="1" applyAlignment="1" applyProtection="1">
      <alignment horizontal="center" vertical="center" wrapText="1" readingOrder="2"/>
      <protection locked="0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0" fontId="29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30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1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حزيران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ايار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حزيران 2017'!$W$5</c:f>
              <c:strCache>
                <c:ptCount val="1"/>
                <c:pt idx="0">
                  <c:v>حزيران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حزيران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حزيران 2017'!$W$11:$W$23</c:f>
              <c:numCache>
                <c:formatCode>0.0</c:formatCode>
                <c:ptCount val="13"/>
                <c:pt idx="0">
                  <c:v>94.6</c:v>
                </c:pt>
                <c:pt idx="1">
                  <c:v>121.4</c:v>
                </c:pt>
                <c:pt idx="2">
                  <c:v>102.7</c:v>
                </c:pt>
                <c:pt idx="3">
                  <c:v>116.2</c:v>
                </c:pt>
                <c:pt idx="4">
                  <c:v>98.6</c:v>
                </c:pt>
                <c:pt idx="5">
                  <c:v>117.2</c:v>
                </c:pt>
                <c:pt idx="6">
                  <c:v>95</c:v>
                </c:pt>
                <c:pt idx="7">
                  <c:v>112.7</c:v>
                </c:pt>
                <c:pt idx="8">
                  <c:v>87</c:v>
                </c:pt>
                <c:pt idx="9">
                  <c:v>127.4</c:v>
                </c:pt>
                <c:pt idx="10">
                  <c:v>111.7</c:v>
                </c:pt>
                <c:pt idx="11">
                  <c:v>102.6</c:v>
                </c:pt>
                <c:pt idx="12">
                  <c:v>103.4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حزيران 2017'!$V$5</c:f>
              <c:strCache>
                <c:ptCount val="1"/>
                <c:pt idx="0">
                  <c:v>ايار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حزيران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حزيران 2017'!$V$11:$V$23</c:f>
              <c:numCache>
                <c:formatCode>0.0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102.4</c:v>
                </c:pt>
                <c:pt idx="3">
                  <c:v>115.3</c:v>
                </c:pt>
                <c:pt idx="4">
                  <c:v>98.7</c:v>
                </c:pt>
                <c:pt idx="5">
                  <c:v>116.9</c:v>
                </c:pt>
                <c:pt idx="6">
                  <c:v>95</c:v>
                </c:pt>
                <c:pt idx="7">
                  <c:v>112.8</c:v>
                </c:pt>
                <c:pt idx="8">
                  <c:v>85.4</c:v>
                </c:pt>
                <c:pt idx="9">
                  <c:v>127.4</c:v>
                </c:pt>
                <c:pt idx="10">
                  <c:v>111.1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198336"/>
        <c:axId val="85200256"/>
        <c:axId val="84480448"/>
      </c:bar3DChart>
      <c:catAx>
        <c:axId val="8519833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5200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20025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5198336"/>
        <c:crosses val="autoZero"/>
        <c:crossBetween val="between"/>
      </c:valAx>
      <c:serAx>
        <c:axId val="8448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8520025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حزيران 2017 و حزيران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حزيران 2017'!$W$5</c:f>
              <c:strCache>
                <c:ptCount val="1"/>
                <c:pt idx="0">
                  <c:v>حزيران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حزيران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حزيران 2017'!$W$11:$W$23</c:f>
              <c:numCache>
                <c:formatCode>0.0</c:formatCode>
                <c:ptCount val="13"/>
                <c:pt idx="0">
                  <c:v>94.6</c:v>
                </c:pt>
                <c:pt idx="1">
                  <c:v>121.4</c:v>
                </c:pt>
                <c:pt idx="2">
                  <c:v>102.7</c:v>
                </c:pt>
                <c:pt idx="3">
                  <c:v>116.2</c:v>
                </c:pt>
                <c:pt idx="4">
                  <c:v>98.6</c:v>
                </c:pt>
                <c:pt idx="5">
                  <c:v>117.2</c:v>
                </c:pt>
                <c:pt idx="6">
                  <c:v>95</c:v>
                </c:pt>
                <c:pt idx="7">
                  <c:v>112.7</c:v>
                </c:pt>
                <c:pt idx="8">
                  <c:v>87</c:v>
                </c:pt>
                <c:pt idx="9">
                  <c:v>127.4</c:v>
                </c:pt>
                <c:pt idx="10">
                  <c:v>111.7</c:v>
                </c:pt>
                <c:pt idx="11">
                  <c:v>102.6</c:v>
                </c:pt>
                <c:pt idx="12">
                  <c:v>103.4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حزيران 2017'!$V$28:$V$33</c:f>
              <c:strCache>
                <c:ptCount val="1"/>
                <c:pt idx="0">
                  <c:v>حزيران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حزيران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حزيران 2017'!$V$34:$V$46</c:f>
              <c:numCache>
                <c:formatCode>0.0</c:formatCode>
                <c:ptCount val="13"/>
                <c:pt idx="0">
                  <c:v>97.3</c:v>
                </c:pt>
                <c:pt idx="1">
                  <c:v>121.6</c:v>
                </c:pt>
                <c:pt idx="2">
                  <c:v>103.2</c:v>
                </c:pt>
                <c:pt idx="3">
                  <c:v>113.5</c:v>
                </c:pt>
                <c:pt idx="4">
                  <c:v>100.5</c:v>
                </c:pt>
                <c:pt idx="5">
                  <c:v>116</c:v>
                </c:pt>
                <c:pt idx="6">
                  <c:v>95.2</c:v>
                </c:pt>
                <c:pt idx="7">
                  <c:v>114.2</c:v>
                </c:pt>
                <c:pt idx="8">
                  <c:v>91.5</c:v>
                </c:pt>
                <c:pt idx="9">
                  <c:v>104.6</c:v>
                </c:pt>
                <c:pt idx="10">
                  <c:v>112.4</c:v>
                </c:pt>
                <c:pt idx="11">
                  <c:v>102.1</c:v>
                </c:pt>
                <c:pt idx="12">
                  <c:v>103.5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32352"/>
        <c:axId val="86443136"/>
        <c:axId val="84482240"/>
      </c:bar3DChart>
      <c:catAx>
        <c:axId val="8573235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64431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64431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5732352"/>
        <c:crosses val="autoZero"/>
        <c:crossBetween val="between"/>
      </c:valAx>
      <c:serAx>
        <c:axId val="84482240"/>
        <c:scaling>
          <c:orientation val="minMax"/>
        </c:scaling>
        <c:delete val="1"/>
        <c:axPos val="b"/>
        <c:majorTickMark val="out"/>
        <c:minorTickMark val="none"/>
        <c:tickLblPos val="nextTo"/>
        <c:crossAx val="864431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0250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Jun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81;&#1586;&#1610;&#1585;&#1575;&#1606;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حزيران 2017"/>
    </sheetNames>
    <sheetDataSet>
      <sheetData sheetId="0">
        <row r="5">
          <cell r="V5" t="str">
            <v xml:space="preserve">ايار 2017      </v>
          </cell>
          <cell r="W5" t="str">
            <v xml:space="preserve">حزيران 2017     </v>
          </cell>
        </row>
        <row r="11">
          <cell r="T11" t="str">
            <v>الاغذية والمشروبات غير الكحولية</v>
          </cell>
          <cell r="V11">
            <v>97.5</v>
          </cell>
          <cell r="W11">
            <v>94.6</v>
          </cell>
        </row>
        <row r="12">
          <cell r="T12" t="str">
            <v xml:space="preserve"> التبغ</v>
          </cell>
          <cell r="V12">
            <v>121.4</v>
          </cell>
          <cell r="W12">
            <v>121.4</v>
          </cell>
        </row>
        <row r="13">
          <cell r="T13" t="str">
            <v>الملابس والاحذية</v>
          </cell>
          <cell r="V13">
            <v>102.4</v>
          </cell>
          <cell r="W13">
            <v>102.7</v>
          </cell>
        </row>
        <row r="14">
          <cell r="T14" t="str">
            <v xml:space="preserve">السكن ، المياه ، الكهرباء، الغاز </v>
          </cell>
          <cell r="V14">
            <v>115.3</v>
          </cell>
          <cell r="W14">
            <v>116.2</v>
          </cell>
        </row>
        <row r="15">
          <cell r="T15" t="str">
            <v>التجهيزات والمعدات المنزلية والصيانة</v>
          </cell>
          <cell r="V15">
            <v>98.7</v>
          </cell>
          <cell r="W15">
            <v>98.6</v>
          </cell>
        </row>
        <row r="16">
          <cell r="T16" t="str">
            <v xml:space="preserve"> الصحة</v>
          </cell>
          <cell r="V16">
            <v>116.9</v>
          </cell>
          <cell r="W16">
            <v>117.2</v>
          </cell>
        </row>
        <row r="17">
          <cell r="T17" t="str">
            <v>النقل</v>
          </cell>
          <cell r="V17">
            <v>95</v>
          </cell>
          <cell r="W17">
            <v>95</v>
          </cell>
        </row>
        <row r="18">
          <cell r="T18" t="str">
            <v>الاتصال</v>
          </cell>
          <cell r="V18">
            <v>112.8</v>
          </cell>
          <cell r="W18">
            <v>112.7</v>
          </cell>
        </row>
        <row r="19">
          <cell r="T19" t="str">
            <v>الترفيه والثقافة</v>
          </cell>
          <cell r="V19">
            <v>85.4</v>
          </cell>
          <cell r="W19">
            <v>87</v>
          </cell>
        </row>
        <row r="20">
          <cell r="T20" t="str">
            <v>التعليم</v>
          </cell>
          <cell r="V20">
            <v>127.4</v>
          </cell>
          <cell r="W20">
            <v>127.4</v>
          </cell>
        </row>
        <row r="21">
          <cell r="T21" t="str">
            <v xml:space="preserve">المطاعم </v>
          </cell>
          <cell r="V21">
            <v>111.1</v>
          </cell>
          <cell r="W21">
            <v>111.7</v>
          </cell>
        </row>
        <row r="22">
          <cell r="T22" t="str">
            <v xml:space="preserve"> السلع والخدمات المتنوعة</v>
          </cell>
          <cell r="V22">
            <v>102.1</v>
          </cell>
          <cell r="W22">
            <v>102.6</v>
          </cell>
        </row>
        <row r="23">
          <cell r="T23" t="str">
            <v>الرقم القياسي العام</v>
          </cell>
          <cell r="V23">
            <v>103.9</v>
          </cell>
          <cell r="W23">
            <v>103.4</v>
          </cell>
        </row>
        <row r="28">
          <cell r="V28" t="str">
            <v>حزيران 2016</v>
          </cell>
        </row>
        <row r="34">
          <cell r="V34">
            <v>97.3</v>
          </cell>
        </row>
        <row r="35">
          <cell r="V35">
            <v>121.6</v>
          </cell>
        </row>
        <row r="36">
          <cell r="V36">
            <v>103.2</v>
          </cell>
        </row>
        <row r="37">
          <cell r="V37">
            <v>113.5</v>
          </cell>
        </row>
        <row r="38">
          <cell r="V38">
            <v>100.5</v>
          </cell>
        </row>
        <row r="39">
          <cell r="V39">
            <v>116</v>
          </cell>
        </row>
        <row r="40">
          <cell r="V40">
            <v>95.2</v>
          </cell>
        </row>
        <row r="41">
          <cell r="V41">
            <v>114.2</v>
          </cell>
        </row>
        <row r="42">
          <cell r="V42">
            <v>91.5</v>
          </cell>
        </row>
        <row r="43">
          <cell r="V43">
            <v>104.6</v>
          </cell>
        </row>
        <row r="44">
          <cell r="V44">
            <v>112.4</v>
          </cell>
        </row>
        <row r="45">
          <cell r="V45">
            <v>102.1</v>
          </cell>
        </row>
        <row r="46">
          <cell r="V46">
            <v>103.5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O11" sqref="O11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12" t="s">
        <v>2</v>
      </c>
      <c r="J3" s="12"/>
      <c r="K3" s="12"/>
      <c r="L3" s="10"/>
      <c r="M3" s="10"/>
      <c r="N3" s="11"/>
      <c r="O3" s="13"/>
      <c r="Q3" s="13"/>
      <c r="R3" s="14"/>
      <c r="S3" s="10"/>
      <c r="T3" s="11"/>
      <c r="U3" s="15"/>
      <c r="V3" s="15"/>
      <c r="W3" s="3"/>
      <c r="X3" s="3"/>
    </row>
    <row r="4" spans="1:24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1"/>
      <c r="V4" s="21"/>
      <c r="W4" s="22"/>
      <c r="X4" s="22"/>
    </row>
    <row r="5" spans="1:24" ht="23.25" customHeight="1" x14ac:dyDescent="0.2">
      <c r="A5" s="23"/>
      <c r="B5" s="24"/>
      <c r="C5" s="25" t="s">
        <v>6</v>
      </c>
      <c r="D5" s="25" t="s">
        <v>7</v>
      </c>
      <c r="E5" s="25" t="s">
        <v>8</v>
      </c>
      <c r="F5" s="26" t="s">
        <v>9</v>
      </c>
      <c r="G5" s="25" t="s">
        <v>10</v>
      </c>
      <c r="H5" s="25" t="s">
        <v>11</v>
      </c>
      <c r="I5" s="26" t="s">
        <v>12</v>
      </c>
      <c r="J5" s="25" t="s">
        <v>13</v>
      </c>
      <c r="K5" s="27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5" t="s">
        <v>19</v>
      </c>
      <c r="Q5" s="25" t="s">
        <v>20</v>
      </c>
      <c r="R5" s="25" t="s">
        <v>21</v>
      </c>
      <c r="S5" s="25" t="s">
        <v>22</v>
      </c>
      <c r="T5" s="25" t="s">
        <v>23</v>
      </c>
      <c r="U5" s="28"/>
      <c r="V5" s="28"/>
      <c r="W5" s="28"/>
      <c r="X5" s="28"/>
    </row>
    <row r="6" spans="1:24" ht="15.75" customHeight="1" x14ac:dyDescent="0.2">
      <c r="A6" s="29"/>
      <c r="B6" s="30"/>
      <c r="C6" s="31"/>
      <c r="D6" s="31"/>
      <c r="E6" s="31"/>
      <c r="F6" s="32"/>
      <c r="G6" s="31"/>
      <c r="H6" s="31"/>
      <c r="I6" s="32"/>
      <c r="J6" s="31"/>
      <c r="K6" s="33"/>
      <c r="L6" s="31"/>
      <c r="M6" s="31"/>
      <c r="N6" s="31"/>
      <c r="O6" s="31"/>
      <c r="P6" s="31"/>
      <c r="Q6" s="31"/>
      <c r="R6" s="31"/>
      <c r="S6" s="31"/>
      <c r="T6" s="31"/>
      <c r="U6" s="34" t="e">
        <f>AVERAGE(C6:T6)</f>
        <v>#DIV/0!</v>
      </c>
      <c r="V6" s="34" t="e">
        <f>STDEV(C6:T6)/U6*100</f>
        <v>#DIV/0!</v>
      </c>
      <c r="W6" s="35" t="e">
        <f>AVERAGE(#REF!)</f>
        <v>#REF!</v>
      </c>
      <c r="X6" s="35" t="e">
        <f>STDEV(#REF!)/W6*100</f>
        <v>#REF!</v>
      </c>
    </row>
    <row r="7" spans="1:24" ht="15.75" customHeight="1" x14ac:dyDescent="0.2">
      <c r="A7" s="36" t="s">
        <v>24</v>
      </c>
      <c r="B7" s="37" t="s">
        <v>25</v>
      </c>
      <c r="C7" s="38">
        <v>95.2</v>
      </c>
      <c r="D7" s="39">
        <v>83.7</v>
      </c>
      <c r="E7" s="35">
        <v>93.6</v>
      </c>
      <c r="F7" s="40"/>
      <c r="G7" s="35">
        <v>94.8</v>
      </c>
      <c r="H7" s="39">
        <v>93</v>
      </c>
      <c r="I7" s="41"/>
      <c r="J7" s="35">
        <v>96</v>
      </c>
      <c r="K7" s="42">
        <v>88.8</v>
      </c>
      <c r="L7" s="43">
        <v>98.1</v>
      </c>
      <c r="M7" s="39">
        <v>96.1</v>
      </c>
      <c r="N7" s="44">
        <v>98.1</v>
      </c>
      <c r="O7" s="35">
        <v>99.2</v>
      </c>
      <c r="P7" s="35">
        <v>89.6</v>
      </c>
      <c r="Q7" s="44">
        <v>93.8</v>
      </c>
      <c r="R7" s="39">
        <v>96.2</v>
      </c>
      <c r="S7" s="39">
        <v>93.1</v>
      </c>
      <c r="T7" s="34">
        <v>92.3</v>
      </c>
      <c r="U7" s="34">
        <f t="shared" ref="U7:U42" si="0">AVERAGE(C7:T7)</f>
        <v>93.84999999999998</v>
      </c>
      <c r="V7" s="34">
        <f t="shared" ref="V7:V42" si="1">STDEV(C7:T7)/U7*100</f>
        <v>4.1996847619773332</v>
      </c>
      <c r="W7" s="35" t="e">
        <f>AVERAGE(#REF!)</f>
        <v>#REF!</v>
      </c>
      <c r="X7" s="35" t="e">
        <f>STDEV(#REF!)/W7*100</f>
        <v>#REF!</v>
      </c>
    </row>
    <row r="8" spans="1:24" ht="15.75" customHeight="1" x14ac:dyDescent="0.2">
      <c r="A8" s="45" t="s">
        <v>26</v>
      </c>
      <c r="B8" s="46" t="s">
        <v>27</v>
      </c>
      <c r="C8" s="38">
        <v>94.7</v>
      </c>
      <c r="D8" s="47">
        <v>83.2</v>
      </c>
      <c r="E8" s="38">
        <v>93</v>
      </c>
      <c r="F8" s="48"/>
      <c r="G8" s="35">
        <v>94.2</v>
      </c>
      <c r="H8" s="47">
        <v>92.8</v>
      </c>
      <c r="I8" s="49"/>
      <c r="J8" s="38">
        <v>95.9</v>
      </c>
      <c r="K8" s="50">
        <v>88.1</v>
      </c>
      <c r="L8" s="47">
        <v>97.9</v>
      </c>
      <c r="M8" s="51">
        <v>95.5</v>
      </c>
      <c r="N8" s="38">
        <v>97.9</v>
      </c>
      <c r="O8" s="38">
        <v>99.2</v>
      </c>
      <c r="P8" s="38">
        <v>89.1</v>
      </c>
      <c r="Q8" s="52">
        <v>93.4</v>
      </c>
      <c r="R8" s="51">
        <v>96.1</v>
      </c>
      <c r="S8" s="47">
        <v>92.5</v>
      </c>
      <c r="T8" s="38">
        <v>91.8</v>
      </c>
      <c r="U8" s="34">
        <f t="shared" si="0"/>
        <v>93.456249999999983</v>
      </c>
      <c r="V8" s="34">
        <f t="shared" si="1"/>
        <v>4.3585343550762694</v>
      </c>
      <c r="W8" s="35" t="e">
        <f>AVERAGE(#REF!)</f>
        <v>#REF!</v>
      </c>
      <c r="X8" s="35" t="e">
        <f>STDEV(#REF!)/W8*100</f>
        <v>#REF!</v>
      </c>
    </row>
    <row r="9" spans="1:24" ht="15.75" customHeight="1" x14ac:dyDescent="0.2">
      <c r="A9" s="45" t="s">
        <v>28</v>
      </c>
      <c r="B9" s="53" t="s">
        <v>29</v>
      </c>
      <c r="C9" s="38">
        <v>103</v>
      </c>
      <c r="D9" s="51">
        <v>89.7</v>
      </c>
      <c r="E9" s="38">
        <v>102.3</v>
      </c>
      <c r="F9" s="48"/>
      <c r="G9" s="35">
        <v>96.5</v>
      </c>
      <c r="H9" s="51">
        <v>102.5</v>
      </c>
      <c r="I9" s="48"/>
      <c r="J9" s="38">
        <v>105.8</v>
      </c>
      <c r="K9" s="54">
        <v>102.9</v>
      </c>
      <c r="L9" s="51">
        <v>102.9</v>
      </c>
      <c r="M9" s="51">
        <v>104.2</v>
      </c>
      <c r="N9" s="38">
        <v>104.8</v>
      </c>
      <c r="O9" s="38">
        <v>106</v>
      </c>
      <c r="P9" s="38">
        <v>97.8</v>
      </c>
      <c r="Q9" s="38">
        <v>101.1</v>
      </c>
      <c r="R9" s="51">
        <v>102.4</v>
      </c>
      <c r="S9" s="51">
        <v>102.7</v>
      </c>
      <c r="T9" s="38">
        <v>98.9</v>
      </c>
      <c r="U9" s="34">
        <f t="shared" si="0"/>
        <v>101.46875</v>
      </c>
      <c r="V9" s="34">
        <f t="shared" si="1"/>
        <v>4.0379628534513037</v>
      </c>
      <c r="W9" s="35" t="e">
        <f>AVERAGE(#REF!)</f>
        <v>#REF!</v>
      </c>
      <c r="X9" s="35" t="e">
        <f>STDEV(#REF!)/W9*100</f>
        <v>#REF!</v>
      </c>
    </row>
    <row r="10" spans="1:24" ht="15.75" customHeight="1" x14ac:dyDescent="0.2">
      <c r="A10" s="45" t="s">
        <v>30</v>
      </c>
      <c r="B10" s="55" t="s">
        <v>31</v>
      </c>
      <c r="C10" s="38">
        <v>92.3</v>
      </c>
      <c r="D10" s="51">
        <v>88.9</v>
      </c>
      <c r="E10" s="38">
        <v>94.5</v>
      </c>
      <c r="F10" s="48"/>
      <c r="G10" s="52">
        <v>104</v>
      </c>
      <c r="H10" s="51">
        <v>94.5</v>
      </c>
      <c r="I10" s="48"/>
      <c r="J10" s="38">
        <v>95.4</v>
      </c>
      <c r="K10" s="54">
        <v>89.6</v>
      </c>
      <c r="L10" s="51">
        <v>99.7</v>
      </c>
      <c r="M10" s="51">
        <v>97.3</v>
      </c>
      <c r="N10" s="38">
        <v>102.1</v>
      </c>
      <c r="O10" s="38">
        <v>104.9</v>
      </c>
      <c r="P10" s="38">
        <v>88.4</v>
      </c>
      <c r="Q10" s="38">
        <v>93.6</v>
      </c>
      <c r="R10" s="38">
        <v>97</v>
      </c>
      <c r="S10" s="51">
        <v>102.7</v>
      </c>
      <c r="T10" s="38">
        <v>92.1</v>
      </c>
      <c r="U10" s="34">
        <f t="shared" si="0"/>
        <v>96.0625</v>
      </c>
      <c r="V10" s="34">
        <f t="shared" si="1"/>
        <v>5.5753842504945865</v>
      </c>
      <c r="W10" s="35" t="e">
        <f>AVERAGE(#REF!)</f>
        <v>#REF!</v>
      </c>
      <c r="X10" s="35" t="e">
        <f>STDEV(#REF!)/W10*100</f>
        <v>#REF!</v>
      </c>
    </row>
    <row r="11" spans="1:24" ht="15.75" customHeight="1" x14ac:dyDescent="0.2">
      <c r="A11" s="45" t="s">
        <v>32</v>
      </c>
      <c r="B11" s="53" t="s">
        <v>33</v>
      </c>
      <c r="C11" s="38">
        <v>65.8</v>
      </c>
      <c r="D11" s="51">
        <v>76.900000000000006</v>
      </c>
      <c r="E11" s="38">
        <v>88.8</v>
      </c>
      <c r="F11" s="48"/>
      <c r="G11" s="35">
        <v>95.7</v>
      </c>
      <c r="H11" s="51">
        <v>87.7</v>
      </c>
      <c r="I11" s="48"/>
      <c r="J11" s="38">
        <v>71.7</v>
      </c>
      <c r="K11" s="54">
        <v>69.099999999999994</v>
      </c>
      <c r="L11" s="51">
        <v>66.3</v>
      </c>
      <c r="M11" s="51">
        <v>83.5</v>
      </c>
      <c r="N11" s="38">
        <v>54.1</v>
      </c>
      <c r="O11" s="38">
        <v>78.3</v>
      </c>
      <c r="P11" s="38">
        <v>78.5</v>
      </c>
      <c r="Q11" s="38">
        <v>83.1</v>
      </c>
      <c r="R11" s="51">
        <v>102.2</v>
      </c>
      <c r="S11" s="51">
        <v>78.900000000000006</v>
      </c>
      <c r="T11" s="38">
        <v>67.400000000000006</v>
      </c>
      <c r="U11" s="34">
        <f t="shared" si="0"/>
        <v>78</v>
      </c>
      <c r="V11" s="34">
        <f t="shared" si="1"/>
        <v>15.724451743796909</v>
      </c>
      <c r="W11" s="35" t="e">
        <f>AVERAGE(#REF!)</f>
        <v>#REF!</v>
      </c>
      <c r="X11" s="35" t="e">
        <f>STDEV(#REF!)/W11*100</f>
        <v>#REF!</v>
      </c>
    </row>
    <row r="12" spans="1:24" ht="15.75" customHeight="1" x14ac:dyDescent="0.2">
      <c r="A12" s="45" t="s">
        <v>34</v>
      </c>
      <c r="B12" s="55" t="s">
        <v>35</v>
      </c>
      <c r="C12" s="38">
        <v>94.4</v>
      </c>
      <c r="D12" s="51">
        <v>89.5</v>
      </c>
      <c r="E12" s="38">
        <v>92</v>
      </c>
      <c r="F12" s="48"/>
      <c r="G12" s="52">
        <v>89</v>
      </c>
      <c r="H12" s="51">
        <v>100.6</v>
      </c>
      <c r="I12" s="48"/>
      <c r="J12" s="38">
        <v>95.2</v>
      </c>
      <c r="K12" s="54">
        <v>93.9</v>
      </c>
      <c r="L12" s="51">
        <v>95.7</v>
      </c>
      <c r="M12" s="51">
        <v>95.2</v>
      </c>
      <c r="N12" s="38">
        <v>107.1</v>
      </c>
      <c r="O12" s="38">
        <v>111.6</v>
      </c>
      <c r="P12" s="38">
        <v>93.5</v>
      </c>
      <c r="Q12" s="38">
        <v>97.4</v>
      </c>
      <c r="R12" s="51">
        <v>88.8</v>
      </c>
      <c r="S12" s="51">
        <v>89.1</v>
      </c>
      <c r="T12" s="38">
        <v>102.1</v>
      </c>
      <c r="U12" s="34">
        <f t="shared" si="0"/>
        <v>95.943749999999994</v>
      </c>
      <c r="V12" s="34">
        <f t="shared" si="1"/>
        <v>6.8512826453941393</v>
      </c>
      <c r="W12" s="35" t="e">
        <f>AVERAGE(#REF!)</f>
        <v>#REF!</v>
      </c>
      <c r="X12" s="35" t="e">
        <f>STDEV(#REF!)/W12*100</f>
        <v>#REF!</v>
      </c>
    </row>
    <row r="13" spans="1:24" ht="15.75" customHeight="1" x14ac:dyDescent="0.2">
      <c r="A13" s="45" t="s">
        <v>36</v>
      </c>
      <c r="B13" s="53" t="s">
        <v>37</v>
      </c>
      <c r="C13" s="38">
        <v>94.1</v>
      </c>
      <c r="D13" s="51">
        <v>93.4</v>
      </c>
      <c r="E13" s="38">
        <v>93.2</v>
      </c>
      <c r="F13" s="48"/>
      <c r="G13" s="35">
        <v>92.9</v>
      </c>
      <c r="H13" s="51">
        <v>94.4</v>
      </c>
      <c r="I13" s="48"/>
      <c r="J13" s="38">
        <v>96.9</v>
      </c>
      <c r="K13" s="54">
        <v>94.2</v>
      </c>
      <c r="L13" s="51">
        <v>95.9</v>
      </c>
      <c r="M13" s="51">
        <v>97.8</v>
      </c>
      <c r="N13" s="38">
        <v>94.1</v>
      </c>
      <c r="O13" s="38">
        <v>99.3</v>
      </c>
      <c r="P13" s="38">
        <v>100.3</v>
      </c>
      <c r="Q13" s="38">
        <v>99.1</v>
      </c>
      <c r="R13" s="51">
        <v>99.8</v>
      </c>
      <c r="S13" s="51">
        <v>99.8</v>
      </c>
      <c r="T13" s="38">
        <v>98.1</v>
      </c>
      <c r="U13" s="34">
        <f t="shared" si="0"/>
        <v>96.456249999999983</v>
      </c>
      <c r="V13" s="34">
        <f t="shared" si="1"/>
        <v>2.8105568098019509</v>
      </c>
      <c r="W13" s="35" t="e">
        <f>AVERAGE(#REF!)</f>
        <v>#REF!</v>
      </c>
      <c r="X13" s="35" t="e">
        <f>STDEV(#REF!)/W13*100</f>
        <v>#REF!</v>
      </c>
    </row>
    <row r="14" spans="1:24" ht="15.75" customHeight="1" x14ac:dyDescent="0.2">
      <c r="A14" s="45" t="s">
        <v>38</v>
      </c>
      <c r="B14" s="55" t="s">
        <v>39</v>
      </c>
      <c r="C14" s="38">
        <v>101.7</v>
      </c>
      <c r="D14" s="51">
        <v>79.900000000000006</v>
      </c>
      <c r="E14" s="38">
        <v>87.3</v>
      </c>
      <c r="F14" s="48"/>
      <c r="G14" s="52">
        <v>90.8</v>
      </c>
      <c r="H14" s="51">
        <v>101.3</v>
      </c>
      <c r="I14" s="48"/>
      <c r="J14" s="38">
        <v>106.6</v>
      </c>
      <c r="K14" s="54">
        <v>93.8</v>
      </c>
      <c r="L14" s="51">
        <v>122.4</v>
      </c>
      <c r="M14" s="51">
        <v>98.1</v>
      </c>
      <c r="N14" s="38">
        <v>92.6</v>
      </c>
      <c r="O14" s="38">
        <v>88.2</v>
      </c>
      <c r="P14" s="38">
        <v>94.1</v>
      </c>
      <c r="Q14" s="38">
        <v>96.7</v>
      </c>
      <c r="R14" s="51">
        <v>104.9</v>
      </c>
      <c r="S14" s="51">
        <v>87.8</v>
      </c>
      <c r="T14" s="38">
        <v>100.8</v>
      </c>
      <c r="U14" s="34">
        <f t="shared" si="0"/>
        <v>96.6875</v>
      </c>
      <c r="V14" s="34">
        <f t="shared" si="1"/>
        <v>10.271741767235172</v>
      </c>
      <c r="W14" s="35" t="e">
        <f>AVERAGE(#REF!)</f>
        <v>#REF!</v>
      </c>
      <c r="X14" s="35" t="e">
        <f>STDEV(#REF!)/W14*100</f>
        <v>#REF!</v>
      </c>
    </row>
    <row r="15" spans="1:24" ht="15.75" customHeight="1" x14ac:dyDescent="0.2">
      <c r="A15" s="45" t="s">
        <v>40</v>
      </c>
      <c r="B15" s="55" t="s">
        <v>41</v>
      </c>
      <c r="C15" s="38">
        <v>86.5</v>
      </c>
      <c r="D15" s="51">
        <v>61.6</v>
      </c>
      <c r="E15" s="38">
        <v>85</v>
      </c>
      <c r="F15" s="48"/>
      <c r="G15" s="35">
        <v>72.5</v>
      </c>
      <c r="H15" s="51">
        <v>71.2</v>
      </c>
      <c r="I15" s="48"/>
      <c r="J15" s="38">
        <v>83.8</v>
      </c>
      <c r="K15" s="54">
        <v>65</v>
      </c>
      <c r="L15" s="51">
        <v>83</v>
      </c>
      <c r="M15" s="51">
        <v>87.4</v>
      </c>
      <c r="N15" s="38">
        <v>91.3</v>
      </c>
      <c r="O15" s="38">
        <v>85.6</v>
      </c>
      <c r="P15" s="38">
        <v>72.5</v>
      </c>
      <c r="Q15" s="38">
        <v>81.2</v>
      </c>
      <c r="R15" s="38">
        <v>84</v>
      </c>
      <c r="S15" s="51">
        <v>81.3</v>
      </c>
      <c r="T15" s="38">
        <v>79.8</v>
      </c>
      <c r="U15" s="34">
        <f t="shared" si="0"/>
        <v>79.481249999999989</v>
      </c>
      <c r="V15" s="34">
        <f t="shared" si="1"/>
        <v>10.640501422694088</v>
      </c>
      <c r="W15" s="35" t="e">
        <f>AVERAGE(#REF!)</f>
        <v>#REF!</v>
      </c>
      <c r="X15" s="35" t="e">
        <f>STDEV(#REF!)/W15*100</f>
        <v>#REF!</v>
      </c>
    </row>
    <row r="16" spans="1:24" ht="15.75" customHeight="1" x14ac:dyDescent="0.2">
      <c r="A16" s="45" t="s">
        <v>42</v>
      </c>
      <c r="B16" s="55" t="s">
        <v>43</v>
      </c>
      <c r="C16" s="38">
        <v>95.3</v>
      </c>
      <c r="D16" s="51">
        <v>92.4</v>
      </c>
      <c r="E16" s="38">
        <v>100.1</v>
      </c>
      <c r="F16" s="48"/>
      <c r="G16" s="52">
        <v>130.4</v>
      </c>
      <c r="H16" s="51">
        <v>115.1</v>
      </c>
      <c r="I16" s="48"/>
      <c r="J16" s="38">
        <v>98.8</v>
      </c>
      <c r="K16" s="54">
        <v>103.4</v>
      </c>
      <c r="L16" s="51">
        <v>110.2</v>
      </c>
      <c r="M16" s="51">
        <v>104</v>
      </c>
      <c r="N16" s="38">
        <v>101.7</v>
      </c>
      <c r="O16" s="38">
        <v>105</v>
      </c>
      <c r="P16" s="38">
        <v>105.5</v>
      </c>
      <c r="Q16" s="38">
        <v>101.6</v>
      </c>
      <c r="R16" s="51">
        <v>103.4</v>
      </c>
      <c r="S16" s="51">
        <v>98.7</v>
      </c>
      <c r="T16" s="38">
        <v>98.9</v>
      </c>
      <c r="U16" s="34">
        <f t="shared" si="0"/>
        <v>104.03125</v>
      </c>
      <c r="V16" s="34">
        <f t="shared" si="1"/>
        <v>8.5265040691433338</v>
      </c>
      <c r="W16" s="35" t="e">
        <f>AVERAGE(#REF!)</f>
        <v>#REF!</v>
      </c>
      <c r="X16" s="35" t="e">
        <f>STDEV(#REF!)/W16*100</f>
        <v>#REF!</v>
      </c>
    </row>
    <row r="17" spans="1:24" ht="15.75" customHeight="1" x14ac:dyDescent="0.2">
      <c r="A17" s="45" t="s">
        <v>44</v>
      </c>
      <c r="B17" s="55" t="s">
        <v>45</v>
      </c>
      <c r="C17" s="38">
        <v>119.7</v>
      </c>
      <c r="D17" s="51">
        <v>118.1</v>
      </c>
      <c r="E17" s="38">
        <v>109.6</v>
      </c>
      <c r="F17" s="48"/>
      <c r="G17" s="35">
        <v>120</v>
      </c>
      <c r="H17" s="51">
        <v>119</v>
      </c>
      <c r="I17" s="48"/>
      <c r="J17" s="38">
        <v>124.6</v>
      </c>
      <c r="K17" s="54">
        <v>107.3</v>
      </c>
      <c r="L17" s="51">
        <v>109.1</v>
      </c>
      <c r="M17" s="51">
        <v>105.8</v>
      </c>
      <c r="N17" s="38">
        <v>127.3</v>
      </c>
      <c r="O17" s="38">
        <v>143</v>
      </c>
      <c r="P17" s="38">
        <v>103.1</v>
      </c>
      <c r="Q17" s="38">
        <v>101.8</v>
      </c>
      <c r="R17" s="51">
        <v>108.7</v>
      </c>
      <c r="S17" s="51">
        <v>115.8</v>
      </c>
      <c r="T17" s="38">
        <v>97.2</v>
      </c>
      <c r="U17" s="34">
        <f t="shared" si="0"/>
        <v>114.38124999999999</v>
      </c>
      <c r="V17" s="34">
        <f t="shared" si="1"/>
        <v>10.031756133328356</v>
      </c>
      <c r="W17" s="35" t="e">
        <f>AVERAGE(#REF!)</f>
        <v>#REF!</v>
      </c>
      <c r="X17" s="35" t="e">
        <f>STDEV(#REF!)/W17*100</f>
        <v>#REF!</v>
      </c>
    </row>
    <row r="18" spans="1:24" ht="15.75" customHeight="1" x14ac:dyDescent="0.2">
      <c r="A18" s="45" t="s">
        <v>46</v>
      </c>
      <c r="B18" s="46" t="s">
        <v>47</v>
      </c>
      <c r="C18" s="38">
        <v>107</v>
      </c>
      <c r="D18" s="47">
        <v>100.7</v>
      </c>
      <c r="E18" s="38">
        <v>106.6</v>
      </c>
      <c r="F18" s="48"/>
      <c r="G18" s="52">
        <v>106.1</v>
      </c>
      <c r="H18" s="47">
        <v>97.8</v>
      </c>
      <c r="I18" s="49"/>
      <c r="J18" s="38">
        <v>97.7</v>
      </c>
      <c r="K18" s="50">
        <v>106.9</v>
      </c>
      <c r="L18" s="47">
        <v>101.4</v>
      </c>
      <c r="M18" s="51">
        <v>105.9</v>
      </c>
      <c r="N18" s="38">
        <v>103.7</v>
      </c>
      <c r="O18" s="38">
        <v>98.9</v>
      </c>
      <c r="P18" s="38">
        <v>98.7</v>
      </c>
      <c r="Q18" s="52">
        <v>101.4</v>
      </c>
      <c r="R18" s="51">
        <v>97.3</v>
      </c>
      <c r="S18" s="47">
        <v>109.5</v>
      </c>
      <c r="T18" s="38">
        <v>100.1</v>
      </c>
      <c r="U18" s="34">
        <f t="shared" si="0"/>
        <v>102.48125</v>
      </c>
      <c r="V18" s="34">
        <f t="shared" si="1"/>
        <v>3.9223319738274851</v>
      </c>
      <c r="W18" s="35" t="e">
        <f>AVERAGE(#REF!)</f>
        <v>#REF!</v>
      </c>
      <c r="X18" s="35" t="e">
        <f>STDEV(#REF!)/W18*100</f>
        <v>#REF!</v>
      </c>
    </row>
    <row r="19" spans="1:24" ht="15.75" customHeight="1" x14ac:dyDescent="0.2">
      <c r="A19" s="36" t="s">
        <v>48</v>
      </c>
      <c r="B19" s="37" t="s">
        <v>49</v>
      </c>
      <c r="C19" s="38">
        <v>110.1</v>
      </c>
      <c r="D19" s="39">
        <v>129.69999999999999</v>
      </c>
      <c r="E19" s="35">
        <v>105.7</v>
      </c>
      <c r="F19" s="40"/>
      <c r="G19" s="35">
        <v>101</v>
      </c>
      <c r="H19" s="39">
        <v>118.6</v>
      </c>
      <c r="I19" s="40"/>
      <c r="J19" s="35">
        <v>130.69999999999999</v>
      </c>
      <c r="K19" s="56">
        <v>127.2</v>
      </c>
      <c r="L19" s="39">
        <v>107.8</v>
      </c>
      <c r="M19" s="39">
        <v>101.1</v>
      </c>
      <c r="N19" s="35">
        <v>121.1</v>
      </c>
      <c r="O19" s="35">
        <v>138.69999999999999</v>
      </c>
      <c r="P19" s="35">
        <v>131.69999999999999</v>
      </c>
      <c r="Q19" s="35">
        <v>129.69999999999999</v>
      </c>
      <c r="R19" s="39">
        <v>131.69999999999999</v>
      </c>
      <c r="S19" s="39">
        <v>121.1</v>
      </c>
      <c r="T19" s="57">
        <v>107.1</v>
      </c>
      <c r="U19" s="34">
        <f t="shared" si="0"/>
        <v>119.56249999999999</v>
      </c>
      <c r="V19" s="34">
        <f t="shared" si="1"/>
        <v>10.391040390769069</v>
      </c>
      <c r="W19" s="35" t="e">
        <f>AVERAGE(#REF!)</f>
        <v>#REF!</v>
      </c>
      <c r="X19" s="35" t="e">
        <f>STDEV(#REF!)/W19*100</f>
        <v>#REF!</v>
      </c>
    </row>
    <row r="20" spans="1:24" ht="15.75" customHeight="1" x14ac:dyDescent="0.2">
      <c r="A20" s="58" t="s">
        <v>50</v>
      </c>
      <c r="B20" s="37" t="s">
        <v>51</v>
      </c>
      <c r="C20" s="38">
        <v>78.599999999999994</v>
      </c>
      <c r="D20" s="39">
        <v>97</v>
      </c>
      <c r="E20" s="35">
        <v>95.3</v>
      </c>
      <c r="F20" s="40"/>
      <c r="G20" s="52">
        <v>100.1</v>
      </c>
      <c r="H20" s="39">
        <v>89</v>
      </c>
      <c r="I20" s="40"/>
      <c r="J20" s="35">
        <v>113.9</v>
      </c>
      <c r="K20" s="56">
        <v>94</v>
      </c>
      <c r="L20" s="39">
        <v>98.9</v>
      </c>
      <c r="M20" s="39">
        <v>95.4</v>
      </c>
      <c r="N20" s="35">
        <v>110.3</v>
      </c>
      <c r="O20" s="35">
        <v>110.8</v>
      </c>
      <c r="P20" s="35">
        <v>102.4</v>
      </c>
      <c r="Q20" s="35">
        <v>115.5</v>
      </c>
      <c r="R20" s="35">
        <v>103.9</v>
      </c>
      <c r="S20" s="39">
        <v>99.5</v>
      </c>
      <c r="T20" s="57">
        <v>103.2</v>
      </c>
      <c r="U20" s="34">
        <f t="shared" si="0"/>
        <v>100.48750000000001</v>
      </c>
      <c r="V20" s="34">
        <f t="shared" si="1"/>
        <v>9.4487691778558993</v>
      </c>
      <c r="W20" s="35" t="e">
        <f>AVERAGE(#REF!)</f>
        <v>#REF!</v>
      </c>
      <c r="X20" s="35" t="e">
        <f>STDEV(#REF!)/W20*100</f>
        <v>#REF!</v>
      </c>
    </row>
    <row r="21" spans="1:24" ht="15.75" customHeight="1" x14ac:dyDescent="0.2">
      <c r="A21" s="45" t="s">
        <v>52</v>
      </c>
      <c r="B21" s="55" t="s">
        <v>53</v>
      </c>
      <c r="C21" s="38">
        <v>77</v>
      </c>
      <c r="D21" s="47">
        <v>94.7</v>
      </c>
      <c r="E21" s="38">
        <v>97.1</v>
      </c>
      <c r="F21" s="48"/>
      <c r="G21" s="35">
        <v>103</v>
      </c>
      <c r="H21" s="47">
        <v>89.7</v>
      </c>
      <c r="I21" s="49"/>
      <c r="J21" s="38">
        <v>115.6</v>
      </c>
      <c r="K21" s="50">
        <v>92.8</v>
      </c>
      <c r="L21" s="47">
        <v>97.1</v>
      </c>
      <c r="M21" s="51">
        <v>96</v>
      </c>
      <c r="N21" s="38">
        <v>109.3</v>
      </c>
      <c r="O21" s="38">
        <v>113</v>
      </c>
      <c r="P21" s="38">
        <v>99.6</v>
      </c>
      <c r="Q21" s="52">
        <v>106.9</v>
      </c>
      <c r="R21" s="51">
        <v>101.1</v>
      </c>
      <c r="S21" s="47">
        <v>100.5</v>
      </c>
      <c r="T21" s="38">
        <v>104.7</v>
      </c>
      <c r="U21" s="34">
        <f t="shared" si="0"/>
        <v>99.88124999999998</v>
      </c>
      <c r="V21" s="34">
        <f t="shared" si="1"/>
        <v>9.4160894562119779</v>
      </c>
      <c r="W21" s="35" t="e">
        <f>AVERAGE(#REF!)</f>
        <v>#REF!</v>
      </c>
      <c r="X21" s="35" t="e">
        <f>STDEV(#REF!)/W21*100</f>
        <v>#REF!</v>
      </c>
    </row>
    <row r="22" spans="1:24" ht="15.75" customHeight="1" x14ac:dyDescent="0.2">
      <c r="A22" s="45" t="s">
        <v>54</v>
      </c>
      <c r="B22" s="53" t="s">
        <v>55</v>
      </c>
      <c r="C22" s="38">
        <v>55.3</v>
      </c>
      <c r="D22" s="51">
        <v>95.2</v>
      </c>
      <c r="E22" s="38">
        <v>94.3</v>
      </c>
      <c r="F22" s="48"/>
      <c r="G22" s="52">
        <v>150.6</v>
      </c>
      <c r="H22" s="51">
        <v>94.3</v>
      </c>
      <c r="I22" s="48"/>
      <c r="J22" s="38">
        <v>110.3</v>
      </c>
      <c r="K22" s="54">
        <v>105.3</v>
      </c>
      <c r="L22" s="51">
        <v>104.9</v>
      </c>
      <c r="M22" s="51">
        <v>118.2</v>
      </c>
      <c r="N22" s="38">
        <v>100.7</v>
      </c>
      <c r="O22" s="38">
        <v>104.3</v>
      </c>
      <c r="P22" s="38">
        <v>99</v>
      </c>
      <c r="Q22" s="38">
        <v>96.9</v>
      </c>
      <c r="R22" s="51">
        <v>108.9</v>
      </c>
      <c r="S22" s="51">
        <v>98.3</v>
      </c>
      <c r="T22" s="38">
        <v>97</v>
      </c>
      <c r="U22" s="34">
        <f t="shared" si="0"/>
        <v>102.09375</v>
      </c>
      <c r="V22" s="34">
        <f t="shared" si="1"/>
        <v>18.21336897676052</v>
      </c>
      <c r="W22" s="35" t="e">
        <f>AVERAGE(#REF!)</f>
        <v>#REF!</v>
      </c>
      <c r="X22" s="35" t="e">
        <f>STDEV(#REF!)/W22*100</f>
        <v>#REF!</v>
      </c>
    </row>
    <row r="23" spans="1:24" ht="15.75" customHeight="1" x14ac:dyDescent="0.2">
      <c r="A23" s="45" t="s">
        <v>56</v>
      </c>
      <c r="B23" s="53" t="s">
        <v>53</v>
      </c>
      <c r="C23" s="38">
        <v>84.1</v>
      </c>
      <c r="D23" s="51">
        <v>95</v>
      </c>
      <c r="E23" s="38">
        <v>97.9</v>
      </c>
      <c r="F23" s="48"/>
      <c r="G23" s="35">
        <v>97.3</v>
      </c>
      <c r="H23" s="51">
        <v>89.3</v>
      </c>
      <c r="I23" s="48"/>
      <c r="J23" s="38">
        <v>116.4</v>
      </c>
      <c r="K23" s="54">
        <v>92</v>
      </c>
      <c r="L23" s="51">
        <v>96.3</v>
      </c>
      <c r="M23" s="51">
        <v>93.6</v>
      </c>
      <c r="N23" s="38">
        <v>110</v>
      </c>
      <c r="O23" s="38">
        <v>115.2</v>
      </c>
      <c r="P23" s="38">
        <v>99.7</v>
      </c>
      <c r="Q23" s="38">
        <v>108.6</v>
      </c>
      <c r="R23" s="51">
        <v>100.2</v>
      </c>
      <c r="S23" s="51">
        <v>101</v>
      </c>
      <c r="T23" s="38">
        <v>105.9</v>
      </c>
      <c r="U23" s="34">
        <f t="shared" si="0"/>
        <v>100.15625</v>
      </c>
      <c r="V23" s="34">
        <f t="shared" si="1"/>
        <v>9.0491910606908768</v>
      </c>
      <c r="W23" s="35" t="e">
        <f>AVERAGE(#REF!)</f>
        <v>#REF!</v>
      </c>
      <c r="X23" s="35" t="e">
        <f>STDEV(#REF!)/W23*100</f>
        <v>#REF!</v>
      </c>
    </row>
    <row r="24" spans="1:24" ht="15.75" customHeight="1" x14ac:dyDescent="0.2">
      <c r="A24" s="45" t="s">
        <v>57</v>
      </c>
      <c r="B24" s="53" t="s">
        <v>58</v>
      </c>
      <c r="C24" s="38">
        <v>149.69999999999999</v>
      </c>
      <c r="D24" s="51">
        <v>69.3</v>
      </c>
      <c r="E24" s="38">
        <v>101.4</v>
      </c>
      <c r="F24" s="48"/>
      <c r="G24" s="52">
        <v>95.6</v>
      </c>
      <c r="H24" s="51">
        <v>74.900000000000006</v>
      </c>
      <c r="I24" s="48"/>
      <c r="J24" s="38">
        <v>88.3</v>
      </c>
      <c r="K24" s="54">
        <v>90.8</v>
      </c>
      <c r="L24" s="51">
        <v>92</v>
      </c>
      <c r="M24" s="51">
        <v>121.7</v>
      </c>
      <c r="N24" s="38">
        <v>120.7</v>
      </c>
      <c r="O24" s="38">
        <v>105.7</v>
      </c>
      <c r="P24" s="38">
        <v>87.4</v>
      </c>
      <c r="Q24" s="38">
        <v>85</v>
      </c>
      <c r="R24" s="51">
        <v>102.9</v>
      </c>
      <c r="S24" s="51">
        <v>83.6</v>
      </c>
      <c r="T24" s="38">
        <v>125.4</v>
      </c>
      <c r="U24" s="34">
        <f t="shared" si="0"/>
        <v>99.65</v>
      </c>
      <c r="V24" s="34">
        <f t="shared" si="1"/>
        <v>21.026939286970844</v>
      </c>
      <c r="W24" s="35" t="e">
        <f>AVERAGE(#REF!)</f>
        <v>#REF!</v>
      </c>
      <c r="X24" s="35" t="e">
        <f>STDEV(#REF!)/W24*100</f>
        <v>#REF!</v>
      </c>
    </row>
    <row r="25" spans="1:24" ht="15.75" customHeight="1" x14ac:dyDescent="0.2">
      <c r="A25" s="45" t="s">
        <v>59</v>
      </c>
      <c r="B25" s="53" t="s">
        <v>60</v>
      </c>
      <c r="C25" s="38">
        <v>143.19999999999999</v>
      </c>
      <c r="D25" s="51">
        <v>116.9</v>
      </c>
      <c r="E25" s="38">
        <v>92.7</v>
      </c>
      <c r="F25" s="48"/>
      <c r="G25" s="35">
        <v>136.9</v>
      </c>
      <c r="H25" s="51">
        <v>132.69999999999999</v>
      </c>
      <c r="I25" s="48"/>
      <c r="J25" s="38">
        <v>100</v>
      </c>
      <c r="K25" s="54">
        <v>92.7</v>
      </c>
      <c r="L25" s="51">
        <v>106.1</v>
      </c>
      <c r="M25" s="51">
        <v>106.7</v>
      </c>
      <c r="N25" s="38">
        <v>117.9</v>
      </c>
      <c r="O25" s="38">
        <v>100</v>
      </c>
      <c r="P25" s="38">
        <v>112.7</v>
      </c>
      <c r="Q25" s="38">
        <v>141.4</v>
      </c>
      <c r="R25" s="51">
        <v>89.4</v>
      </c>
      <c r="S25" s="51">
        <v>109.5</v>
      </c>
      <c r="T25" s="38">
        <v>103.6</v>
      </c>
      <c r="U25" s="34">
        <f t="shared" si="0"/>
        <v>112.65000000000002</v>
      </c>
      <c r="V25" s="34">
        <f t="shared" si="1"/>
        <v>15.58304191743132</v>
      </c>
      <c r="W25" s="35" t="e">
        <f>AVERAGE(#REF!)</f>
        <v>#REF!</v>
      </c>
      <c r="X25" s="35" t="e">
        <f>STDEV(#REF!)/W25*100</f>
        <v>#REF!</v>
      </c>
    </row>
    <row r="26" spans="1:24" ht="15.75" customHeight="1" x14ac:dyDescent="0.2">
      <c r="A26" s="45" t="s">
        <v>61</v>
      </c>
      <c r="B26" s="53" t="s">
        <v>62</v>
      </c>
      <c r="C26" s="38">
        <v>86.4</v>
      </c>
      <c r="D26" s="51">
        <v>110.5</v>
      </c>
      <c r="E26" s="38">
        <v>86.5</v>
      </c>
      <c r="F26" s="48"/>
      <c r="G26" s="52">
        <v>84.5</v>
      </c>
      <c r="H26" s="51">
        <v>86.2</v>
      </c>
      <c r="I26" s="48"/>
      <c r="J26" s="38">
        <v>107.3</v>
      </c>
      <c r="K26" s="54">
        <v>98.9</v>
      </c>
      <c r="L26" s="51">
        <v>107.5</v>
      </c>
      <c r="M26" s="51">
        <v>92.2</v>
      </c>
      <c r="N26" s="38">
        <v>114.1</v>
      </c>
      <c r="O26" s="38">
        <v>102</v>
      </c>
      <c r="P26" s="38">
        <v>116</v>
      </c>
      <c r="Q26" s="38">
        <v>151.4</v>
      </c>
      <c r="R26" s="51">
        <v>114.6</v>
      </c>
      <c r="S26" s="51">
        <v>95.9</v>
      </c>
      <c r="T26" s="38">
        <v>97.3</v>
      </c>
      <c r="U26" s="34">
        <f t="shared" si="0"/>
        <v>103.20625</v>
      </c>
      <c r="V26" s="34">
        <f t="shared" si="1"/>
        <v>16.315892597435873</v>
      </c>
      <c r="W26" s="35" t="e">
        <f>AVERAGE(#REF!)</f>
        <v>#REF!</v>
      </c>
      <c r="X26" s="35" t="e">
        <f>STDEV(#REF!)/W26*100</f>
        <v>#REF!</v>
      </c>
    </row>
    <row r="27" spans="1:24" ht="15.75" customHeight="1" x14ac:dyDescent="0.2">
      <c r="A27" s="45" t="s">
        <v>63</v>
      </c>
      <c r="B27" s="53" t="s">
        <v>64</v>
      </c>
      <c r="C27" s="38">
        <v>110.8</v>
      </c>
      <c r="D27" s="51">
        <v>105.3</v>
      </c>
      <c r="E27" s="38">
        <v>118.6</v>
      </c>
      <c r="F27" s="48"/>
      <c r="G27" s="35">
        <v>118.3</v>
      </c>
      <c r="H27" s="51">
        <v>111.5</v>
      </c>
      <c r="I27" s="48"/>
      <c r="J27" s="38">
        <v>118.6</v>
      </c>
      <c r="K27" s="54">
        <v>128.1</v>
      </c>
      <c r="L27" s="51">
        <v>105.4</v>
      </c>
      <c r="M27" s="51">
        <v>131</v>
      </c>
      <c r="N27" s="38">
        <v>102.1</v>
      </c>
      <c r="O27" s="38">
        <v>114.8</v>
      </c>
      <c r="P27" s="38">
        <v>123.4</v>
      </c>
      <c r="Q27" s="38">
        <v>137.1</v>
      </c>
      <c r="R27" s="38">
        <v>107.8</v>
      </c>
      <c r="S27" s="51">
        <v>103.8</v>
      </c>
      <c r="T27" s="38">
        <v>112.6</v>
      </c>
      <c r="U27" s="34">
        <f t="shared" si="0"/>
        <v>115.57499999999997</v>
      </c>
      <c r="V27" s="34">
        <f t="shared" si="1"/>
        <v>8.8905993634395308</v>
      </c>
      <c r="W27" s="35" t="e">
        <f>AVERAGE(#REF!)</f>
        <v>#REF!</v>
      </c>
      <c r="X27" s="35" t="e">
        <f>STDEV(#REF!)/W27*100</f>
        <v>#REF!</v>
      </c>
    </row>
    <row r="28" spans="1:24" ht="15.75" customHeight="1" x14ac:dyDescent="0.2">
      <c r="A28" s="45" t="s">
        <v>65</v>
      </c>
      <c r="B28" s="53" t="s">
        <v>66</v>
      </c>
      <c r="C28" s="38">
        <v>115.3</v>
      </c>
      <c r="D28" s="47">
        <v>104</v>
      </c>
      <c r="E28" s="38">
        <v>125.9</v>
      </c>
      <c r="F28" s="48"/>
      <c r="G28" s="52">
        <v>120.4</v>
      </c>
      <c r="H28" s="47">
        <v>117.4</v>
      </c>
      <c r="I28" s="49"/>
      <c r="J28" s="38">
        <v>116</v>
      </c>
      <c r="K28" s="50">
        <v>141.9</v>
      </c>
      <c r="L28" s="47">
        <v>111</v>
      </c>
      <c r="M28" s="51">
        <v>142.30000000000001</v>
      </c>
      <c r="N28" s="38">
        <v>104.5</v>
      </c>
      <c r="O28" s="38">
        <v>119.4</v>
      </c>
      <c r="P28" s="38">
        <v>139.5</v>
      </c>
      <c r="Q28" s="52">
        <v>156.80000000000001</v>
      </c>
      <c r="R28" s="51">
        <v>98.7</v>
      </c>
      <c r="S28" s="47">
        <v>104.2</v>
      </c>
      <c r="T28" s="38">
        <v>116.5</v>
      </c>
      <c r="U28" s="34">
        <f t="shared" si="0"/>
        <v>120.86250000000001</v>
      </c>
      <c r="V28" s="34">
        <f t="shared" si="1"/>
        <v>13.633055741695866</v>
      </c>
      <c r="W28" s="35" t="e">
        <f>AVERAGE(#REF!)</f>
        <v>#REF!</v>
      </c>
      <c r="X28" s="35" t="e">
        <f>STDEV(#REF!)/W28*100</f>
        <v>#REF!</v>
      </c>
    </row>
    <row r="29" spans="1:24" ht="15.75" customHeight="1" x14ac:dyDescent="0.2">
      <c r="A29" s="59" t="s">
        <v>67</v>
      </c>
      <c r="B29" s="60" t="s">
        <v>68</v>
      </c>
      <c r="C29" s="38">
        <v>104.1</v>
      </c>
      <c r="D29" s="61">
        <v>98.2</v>
      </c>
      <c r="E29" s="62">
        <v>128.19999999999999</v>
      </c>
      <c r="F29" s="63"/>
      <c r="G29" s="35">
        <v>122.2</v>
      </c>
      <c r="H29" s="61">
        <v>100</v>
      </c>
      <c r="I29" s="63"/>
      <c r="J29" s="62">
        <v>137.69999999999999</v>
      </c>
      <c r="K29" s="64">
        <v>107.5</v>
      </c>
      <c r="L29" s="61">
        <v>101.4</v>
      </c>
      <c r="M29" s="61">
        <v>115.2</v>
      </c>
      <c r="N29" s="62">
        <v>106.2</v>
      </c>
      <c r="O29" s="62">
        <v>109.9</v>
      </c>
      <c r="P29" s="62">
        <v>103.2</v>
      </c>
      <c r="Q29" s="62">
        <v>107.5</v>
      </c>
      <c r="R29" s="61">
        <v>137.5</v>
      </c>
      <c r="S29" s="61">
        <v>99.8</v>
      </c>
      <c r="T29" s="52">
        <v>113.4</v>
      </c>
      <c r="U29" s="34">
        <f t="shared" si="0"/>
        <v>112.00000000000001</v>
      </c>
      <c r="V29" s="34">
        <f t="shared" si="1"/>
        <v>11.534709892880775</v>
      </c>
      <c r="W29" s="35" t="e">
        <f>AVERAGE(#REF!)</f>
        <v>#REF!</v>
      </c>
      <c r="X29" s="35" t="e">
        <f>STDEV(#REF!)/W29*100</f>
        <v>#REF!</v>
      </c>
    </row>
    <row r="30" spans="1:24" ht="15.75" customHeight="1" x14ac:dyDescent="0.2">
      <c r="A30" s="45" t="s">
        <v>69</v>
      </c>
      <c r="B30" s="53" t="s">
        <v>70</v>
      </c>
      <c r="C30" s="38">
        <v>117.6</v>
      </c>
      <c r="D30" s="47">
        <v>155.6</v>
      </c>
      <c r="E30" s="52">
        <v>130.80000000000001</v>
      </c>
      <c r="F30" s="49"/>
      <c r="G30" s="52">
        <v>118.9</v>
      </c>
      <c r="H30" s="47">
        <v>95</v>
      </c>
      <c r="I30" s="48"/>
      <c r="J30" s="52">
        <v>130</v>
      </c>
      <c r="K30" s="50">
        <v>142.9</v>
      </c>
      <c r="L30" s="51">
        <v>92.7</v>
      </c>
      <c r="M30" s="47">
        <v>98</v>
      </c>
      <c r="N30" s="38">
        <v>81.099999999999994</v>
      </c>
      <c r="O30" s="52">
        <v>98</v>
      </c>
      <c r="P30" s="52">
        <v>97.2</v>
      </c>
      <c r="Q30" s="38">
        <v>97.7</v>
      </c>
      <c r="R30" s="47">
        <v>110.4</v>
      </c>
      <c r="S30" s="47">
        <v>99.9</v>
      </c>
      <c r="T30" s="38">
        <v>93.8</v>
      </c>
      <c r="U30" s="34">
        <f t="shared" si="0"/>
        <v>109.97500000000001</v>
      </c>
      <c r="V30" s="34">
        <f t="shared" si="1"/>
        <v>18.868176500644143</v>
      </c>
      <c r="W30" s="35" t="e">
        <f>AVERAGE(#REF!)</f>
        <v>#REF!</v>
      </c>
      <c r="X30" s="35" t="e">
        <f>STDEV(#REF!)/W30*100</f>
        <v>#REF!</v>
      </c>
    </row>
    <row r="31" spans="1:24" ht="15.75" customHeight="1" x14ac:dyDescent="0.2">
      <c r="A31" s="45" t="s">
        <v>71</v>
      </c>
      <c r="B31" s="53" t="s">
        <v>72</v>
      </c>
      <c r="C31" s="38">
        <v>92.1</v>
      </c>
      <c r="D31" s="51">
        <v>80.599999999999994</v>
      </c>
      <c r="E31" s="38">
        <v>83</v>
      </c>
      <c r="F31" s="48"/>
      <c r="G31" s="35">
        <v>99.7</v>
      </c>
      <c r="H31" s="51">
        <v>112.3</v>
      </c>
      <c r="I31" s="48"/>
      <c r="J31" s="38">
        <v>104.9</v>
      </c>
      <c r="K31" s="54">
        <v>92</v>
      </c>
      <c r="L31" s="51">
        <v>93.7</v>
      </c>
      <c r="M31" s="51">
        <v>102.3</v>
      </c>
      <c r="N31" s="38">
        <v>108</v>
      </c>
      <c r="O31" s="38">
        <v>106.9</v>
      </c>
      <c r="P31" s="38">
        <v>93.6</v>
      </c>
      <c r="Q31" s="38">
        <v>113.6</v>
      </c>
      <c r="R31" s="51">
        <v>95.5</v>
      </c>
      <c r="S31" s="51">
        <v>108.9</v>
      </c>
      <c r="T31" s="38">
        <v>103.2</v>
      </c>
      <c r="U31" s="34">
        <f t="shared" si="0"/>
        <v>99.393749999999997</v>
      </c>
      <c r="V31" s="34">
        <f t="shared" si="1"/>
        <v>9.9037854825548095</v>
      </c>
      <c r="W31" s="35" t="e">
        <f>AVERAGE(#REF!)</f>
        <v>#REF!</v>
      </c>
      <c r="X31" s="35" t="e">
        <f>STDEV(#REF!)/W31*100</f>
        <v>#REF!</v>
      </c>
    </row>
    <row r="32" spans="1:24" ht="15.75" customHeight="1" x14ac:dyDescent="0.2">
      <c r="A32" s="45" t="s">
        <v>73</v>
      </c>
      <c r="B32" s="53" t="s">
        <v>74</v>
      </c>
      <c r="C32" s="38">
        <v>91.6</v>
      </c>
      <c r="D32" s="47">
        <v>92</v>
      </c>
      <c r="E32" s="57">
        <v>98.1</v>
      </c>
      <c r="F32" s="65"/>
      <c r="G32" s="52">
        <v>101.4</v>
      </c>
      <c r="H32" s="52">
        <v>95.7</v>
      </c>
      <c r="I32" s="49"/>
      <c r="J32" s="57">
        <v>99.8</v>
      </c>
      <c r="K32" s="50">
        <v>96.7</v>
      </c>
      <c r="L32" s="47">
        <v>96.3</v>
      </c>
      <c r="M32" s="66">
        <v>97.4</v>
      </c>
      <c r="N32" s="57">
        <v>104</v>
      </c>
      <c r="O32" s="57">
        <v>105.3</v>
      </c>
      <c r="P32" s="57">
        <v>91.6</v>
      </c>
      <c r="Q32" s="52">
        <v>99.2</v>
      </c>
      <c r="R32" s="66">
        <v>104.6</v>
      </c>
      <c r="S32" s="52">
        <v>102.4</v>
      </c>
      <c r="T32" s="57">
        <v>102.8</v>
      </c>
      <c r="U32" s="34">
        <f t="shared" si="0"/>
        <v>98.681249999999991</v>
      </c>
      <c r="V32" s="34">
        <f t="shared" si="1"/>
        <v>4.6233112383979567</v>
      </c>
      <c r="W32" s="35" t="e">
        <f>AVERAGE(#REF!)</f>
        <v>#REF!</v>
      </c>
      <c r="X32" s="35" t="e">
        <f>STDEV(#REF!)/W32*100</f>
        <v>#REF!</v>
      </c>
    </row>
    <row r="33" spans="1:25" ht="15.75" customHeight="1" x14ac:dyDescent="0.2">
      <c r="A33" s="45" t="s">
        <v>75</v>
      </c>
      <c r="B33" s="53" t="s">
        <v>76</v>
      </c>
      <c r="C33" s="38">
        <v>88.9</v>
      </c>
      <c r="D33" s="66">
        <v>85.3</v>
      </c>
      <c r="E33" s="38">
        <v>103</v>
      </c>
      <c r="F33" s="48"/>
      <c r="G33" s="35">
        <v>89.1</v>
      </c>
      <c r="H33" s="66">
        <v>97.6</v>
      </c>
      <c r="I33" s="65"/>
      <c r="J33" s="38">
        <v>95.9</v>
      </c>
      <c r="K33" s="67">
        <v>91.1</v>
      </c>
      <c r="L33" s="66">
        <v>95.7</v>
      </c>
      <c r="M33" s="51">
        <v>95.9</v>
      </c>
      <c r="N33" s="38">
        <v>105.2</v>
      </c>
      <c r="O33" s="38">
        <v>106.1</v>
      </c>
      <c r="P33" s="38">
        <v>84.3</v>
      </c>
      <c r="Q33" s="57">
        <v>94.5</v>
      </c>
      <c r="R33" s="51">
        <v>96.9</v>
      </c>
      <c r="S33" s="66">
        <v>90.1</v>
      </c>
      <c r="T33" s="38">
        <v>90.1</v>
      </c>
      <c r="U33" s="34">
        <f t="shared" si="0"/>
        <v>94.356249999999989</v>
      </c>
      <c r="V33" s="34">
        <f t="shared" si="1"/>
        <v>6.9290464067273474</v>
      </c>
      <c r="W33" s="35" t="e">
        <f>AVERAGE(#REF!)</f>
        <v>#REF!</v>
      </c>
      <c r="X33" s="35" t="e">
        <f>STDEV(#REF!)/W33*100</f>
        <v>#REF!</v>
      </c>
    </row>
    <row r="34" spans="1:25" ht="15.75" customHeight="1" x14ac:dyDescent="0.2">
      <c r="A34" s="59" t="s">
        <v>77</v>
      </c>
      <c r="B34" s="60" t="s">
        <v>78</v>
      </c>
      <c r="C34" s="38">
        <v>94</v>
      </c>
      <c r="D34" s="61">
        <v>97.6</v>
      </c>
      <c r="E34" s="62">
        <v>94.2</v>
      </c>
      <c r="F34" s="63"/>
      <c r="G34" s="52">
        <v>109.4</v>
      </c>
      <c r="H34" s="61">
        <v>94.2</v>
      </c>
      <c r="I34" s="63"/>
      <c r="J34" s="62">
        <v>101.7</v>
      </c>
      <c r="K34" s="64">
        <v>100.5</v>
      </c>
      <c r="L34" s="61">
        <v>96.7</v>
      </c>
      <c r="M34" s="61">
        <v>98.3</v>
      </c>
      <c r="N34" s="62">
        <v>103.4</v>
      </c>
      <c r="O34" s="62">
        <v>104.7</v>
      </c>
      <c r="P34" s="62">
        <v>95.2</v>
      </c>
      <c r="Q34" s="62">
        <v>102</v>
      </c>
      <c r="R34" s="61">
        <v>108.4</v>
      </c>
      <c r="S34" s="61">
        <v>108.3</v>
      </c>
      <c r="T34" s="52">
        <v>108.2</v>
      </c>
      <c r="U34" s="34">
        <f t="shared" si="0"/>
        <v>101.05000000000001</v>
      </c>
      <c r="V34" s="34">
        <f t="shared" si="1"/>
        <v>5.5043383306109881</v>
      </c>
      <c r="W34" s="35" t="e">
        <f>AVERAGE(#REF!)</f>
        <v>#REF!</v>
      </c>
      <c r="X34" s="35" t="e">
        <f>STDEV(#REF!)/W34*100</f>
        <v>#REF!</v>
      </c>
    </row>
    <row r="35" spans="1:25" ht="15.75" customHeight="1" x14ac:dyDescent="0.2">
      <c r="A35" s="45" t="s">
        <v>79</v>
      </c>
      <c r="B35" s="53" t="s">
        <v>80</v>
      </c>
      <c r="C35" s="38">
        <v>113.5</v>
      </c>
      <c r="D35" s="47">
        <v>107.4</v>
      </c>
      <c r="E35" s="38">
        <v>133.80000000000001</v>
      </c>
      <c r="F35" s="48"/>
      <c r="G35" s="35">
        <v>122.7</v>
      </c>
      <c r="H35" s="47">
        <v>164.1</v>
      </c>
      <c r="I35" s="49"/>
      <c r="J35" s="38">
        <v>113.7</v>
      </c>
      <c r="K35" s="50">
        <v>106.6</v>
      </c>
      <c r="L35" s="47">
        <v>124.7</v>
      </c>
      <c r="M35" s="51">
        <v>136.69999999999999</v>
      </c>
      <c r="N35" s="38">
        <v>123.1</v>
      </c>
      <c r="O35" s="38">
        <v>111.6</v>
      </c>
      <c r="P35" s="38">
        <v>119.5</v>
      </c>
      <c r="Q35" s="52">
        <v>133.1</v>
      </c>
      <c r="R35" s="51">
        <v>110.9</v>
      </c>
      <c r="S35" s="47">
        <v>116.1</v>
      </c>
      <c r="T35" s="38">
        <v>108.8</v>
      </c>
      <c r="U35" s="34">
        <f t="shared" si="0"/>
        <v>121.64374999999998</v>
      </c>
      <c r="V35" s="34">
        <f t="shared" si="1"/>
        <v>12.185988560156757</v>
      </c>
      <c r="W35" s="35" t="e">
        <f>AVERAGE(#REF!)</f>
        <v>#REF!</v>
      </c>
      <c r="X35" s="35" t="e">
        <f>STDEV(#REF!)/W35*100</f>
        <v>#REF!</v>
      </c>
    </row>
    <row r="36" spans="1:25" ht="15.75" customHeight="1" x14ac:dyDescent="0.2">
      <c r="A36" s="45" t="s">
        <v>81</v>
      </c>
      <c r="B36" s="53" t="s">
        <v>82</v>
      </c>
      <c r="C36" s="38">
        <v>90.4</v>
      </c>
      <c r="D36" s="47">
        <v>93.9</v>
      </c>
      <c r="E36" s="38">
        <v>96.4</v>
      </c>
      <c r="F36" s="48"/>
      <c r="G36" s="52">
        <v>107.7</v>
      </c>
      <c r="H36" s="47">
        <v>90.1</v>
      </c>
      <c r="I36" s="49"/>
      <c r="J36" s="38">
        <v>99.4</v>
      </c>
      <c r="K36" s="50">
        <v>95.9</v>
      </c>
      <c r="L36" s="47">
        <v>103.7</v>
      </c>
      <c r="M36" s="51">
        <v>88.9</v>
      </c>
      <c r="N36" s="38">
        <v>94.8</v>
      </c>
      <c r="O36" s="38">
        <v>92.7</v>
      </c>
      <c r="P36" s="38">
        <v>90.3</v>
      </c>
      <c r="Q36" s="52">
        <v>90.4</v>
      </c>
      <c r="R36" s="38">
        <v>94</v>
      </c>
      <c r="S36" s="47">
        <v>92.3</v>
      </c>
      <c r="T36" s="38">
        <v>96.4</v>
      </c>
      <c r="U36" s="34">
        <f t="shared" si="0"/>
        <v>94.831249999999997</v>
      </c>
      <c r="V36" s="34">
        <f t="shared" si="1"/>
        <v>5.4527470693531876</v>
      </c>
      <c r="W36" s="35" t="e">
        <f>AVERAGE(#REF!)</f>
        <v>#REF!</v>
      </c>
      <c r="X36" s="35" t="e">
        <f>STDEV(#REF!)/W36*100</f>
        <v>#REF!</v>
      </c>
    </row>
    <row r="37" spans="1:25" ht="15.75" customHeight="1" x14ac:dyDescent="0.2">
      <c r="A37" s="58" t="s">
        <v>83</v>
      </c>
      <c r="B37" s="37" t="s">
        <v>84</v>
      </c>
      <c r="C37" s="38">
        <v>110.4</v>
      </c>
      <c r="D37" s="39">
        <v>108.3</v>
      </c>
      <c r="E37" s="35">
        <v>115</v>
      </c>
      <c r="F37" s="40"/>
      <c r="G37" s="35">
        <v>111.9</v>
      </c>
      <c r="H37" s="39">
        <v>110</v>
      </c>
      <c r="I37" s="40"/>
      <c r="J37" s="35">
        <v>113.4</v>
      </c>
      <c r="K37" s="56">
        <v>94.3</v>
      </c>
      <c r="L37" s="39">
        <v>110.9</v>
      </c>
      <c r="M37" s="39">
        <v>111.5</v>
      </c>
      <c r="N37" s="35">
        <v>118.4</v>
      </c>
      <c r="O37" s="35">
        <v>110.1</v>
      </c>
      <c r="P37" s="35">
        <v>104.5</v>
      </c>
      <c r="Q37" s="35">
        <v>109.8</v>
      </c>
      <c r="R37" s="39">
        <v>101.4</v>
      </c>
      <c r="S37" s="35">
        <v>126</v>
      </c>
      <c r="T37" s="57">
        <v>130.1</v>
      </c>
      <c r="U37" s="34">
        <f t="shared" si="0"/>
        <v>111.62499999999999</v>
      </c>
      <c r="V37" s="34">
        <f t="shared" si="1"/>
        <v>7.6204006232120829</v>
      </c>
      <c r="W37" s="35" t="e">
        <f>AVERAGE(#REF!)</f>
        <v>#REF!</v>
      </c>
      <c r="X37" s="35" t="e">
        <f>STDEV(#REF!)/W37*100</f>
        <v>#REF!</v>
      </c>
    </row>
    <row r="38" spans="1:25" ht="15.75" customHeight="1" x14ac:dyDescent="0.2">
      <c r="A38" s="36" t="s">
        <v>85</v>
      </c>
      <c r="B38" s="37" t="s">
        <v>86</v>
      </c>
      <c r="C38" s="38">
        <v>81</v>
      </c>
      <c r="D38" s="39">
        <v>85</v>
      </c>
      <c r="E38" s="35">
        <v>86.9</v>
      </c>
      <c r="F38" s="40"/>
      <c r="G38" s="52">
        <v>93.9</v>
      </c>
      <c r="H38" s="39">
        <v>74.099999999999994</v>
      </c>
      <c r="I38" s="40"/>
      <c r="J38" s="35">
        <v>91</v>
      </c>
      <c r="K38" s="56">
        <v>87.7</v>
      </c>
      <c r="L38" s="39">
        <v>79.099999999999994</v>
      </c>
      <c r="M38" s="39">
        <v>81.099999999999994</v>
      </c>
      <c r="N38" s="35">
        <v>90.5</v>
      </c>
      <c r="O38" s="35">
        <v>87.7</v>
      </c>
      <c r="P38" s="35">
        <v>78.900000000000006</v>
      </c>
      <c r="Q38" s="35">
        <v>85.9</v>
      </c>
      <c r="R38" s="39">
        <v>100.8</v>
      </c>
      <c r="S38" s="39">
        <v>104.7</v>
      </c>
      <c r="T38" s="57">
        <v>82.2</v>
      </c>
      <c r="U38" s="34">
        <f t="shared" si="0"/>
        <v>86.906250000000014</v>
      </c>
      <c r="V38" s="34">
        <f t="shared" si="1"/>
        <v>9.2718648461805167</v>
      </c>
      <c r="W38" s="35" t="e">
        <f>AVERAGE(#REF!)</f>
        <v>#REF!</v>
      </c>
      <c r="X38" s="35" t="e">
        <f>STDEV(#REF!)/W38*100</f>
        <v>#REF!</v>
      </c>
    </row>
    <row r="39" spans="1:25" ht="15.75" customHeight="1" x14ac:dyDescent="0.2">
      <c r="A39" s="36" t="s">
        <v>87</v>
      </c>
      <c r="B39" s="37" t="s">
        <v>88</v>
      </c>
      <c r="C39" s="38">
        <v>99.3</v>
      </c>
      <c r="D39" s="39">
        <v>95.3</v>
      </c>
      <c r="E39" s="35">
        <v>80</v>
      </c>
      <c r="F39" s="40"/>
      <c r="G39" s="35">
        <v>141.80000000000001</v>
      </c>
      <c r="H39" s="39">
        <v>122.1</v>
      </c>
      <c r="I39" s="40"/>
      <c r="J39" s="35">
        <v>156.69999999999999</v>
      </c>
      <c r="K39" s="56">
        <v>115.4</v>
      </c>
      <c r="L39" s="39">
        <v>79.099999999999994</v>
      </c>
      <c r="M39" s="39">
        <v>123.1</v>
      </c>
      <c r="N39" s="35">
        <v>102.1</v>
      </c>
      <c r="O39" s="35">
        <v>120.7</v>
      </c>
      <c r="P39" s="35">
        <v>93.1</v>
      </c>
      <c r="Q39" s="35">
        <v>152.69999999999999</v>
      </c>
      <c r="R39" s="39">
        <v>122.6</v>
      </c>
      <c r="S39" s="35">
        <v>121</v>
      </c>
      <c r="T39" s="57">
        <v>141.5</v>
      </c>
      <c r="U39" s="34">
        <f t="shared" si="0"/>
        <v>116.65625</v>
      </c>
      <c r="V39" s="34">
        <f t="shared" si="1"/>
        <v>20.494081475387109</v>
      </c>
      <c r="W39" s="35" t="e">
        <f>AVERAGE(#REF!)</f>
        <v>#REF!</v>
      </c>
      <c r="X39" s="35" t="e">
        <f>STDEV(#REF!)/W39*100</f>
        <v>#REF!</v>
      </c>
    </row>
    <row r="40" spans="1:25" ht="15.75" customHeight="1" x14ac:dyDescent="0.2">
      <c r="A40" s="36" t="s">
        <v>89</v>
      </c>
      <c r="B40" s="37" t="s">
        <v>90</v>
      </c>
      <c r="C40" s="38">
        <v>95</v>
      </c>
      <c r="D40" s="39">
        <v>100.9</v>
      </c>
      <c r="E40" s="35">
        <v>71.5</v>
      </c>
      <c r="F40" s="40"/>
      <c r="G40" s="52">
        <v>121.4</v>
      </c>
      <c r="H40" s="39">
        <v>145.9</v>
      </c>
      <c r="I40" s="40"/>
      <c r="J40" s="35">
        <v>125.6</v>
      </c>
      <c r="K40" s="56">
        <v>95.6</v>
      </c>
      <c r="L40" s="39">
        <v>121.6</v>
      </c>
      <c r="M40" s="39">
        <v>113.8</v>
      </c>
      <c r="N40" s="35">
        <v>124.2</v>
      </c>
      <c r="O40" s="35">
        <v>122.8</v>
      </c>
      <c r="P40" s="35">
        <v>120.1</v>
      </c>
      <c r="Q40" s="35">
        <v>103.6</v>
      </c>
      <c r="R40" s="39">
        <v>116.9</v>
      </c>
      <c r="S40" s="35">
        <v>98</v>
      </c>
      <c r="T40" s="57">
        <v>100.9</v>
      </c>
      <c r="U40" s="34">
        <f t="shared" si="0"/>
        <v>111.1125</v>
      </c>
      <c r="V40" s="34">
        <f t="shared" si="1"/>
        <v>15.711816363237313</v>
      </c>
      <c r="W40" s="35" t="e">
        <f>AVERAGE(#REF!)</f>
        <v>#REF!</v>
      </c>
      <c r="X40" s="35" t="e">
        <f>STDEV(#REF!)/W40*100</f>
        <v>#REF!</v>
      </c>
    </row>
    <row r="41" spans="1:25" ht="15.75" customHeight="1" x14ac:dyDescent="0.2">
      <c r="A41" s="58" t="s">
        <v>91</v>
      </c>
      <c r="B41" s="37" t="s">
        <v>92</v>
      </c>
      <c r="C41" s="38">
        <v>95.7</v>
      </c>
      <c r="D41" s="39">
        <v>91.6</v>
      </c>
      <c r="E41" s="35">
        <v>92.6</v>
      </c>
      <c r="F41" s="40"/>
      <c r="G41" s="35">
        <v>97.9</v>
      </c>
      <c r="H41" s="39">
        <v>105.9</v>
      </c>
      <c r="I41" s="40"/>
      <c r="J41" s="35">
        <v>110.5</v>
      </c>
      <c r="K41" s="56">
        <v>92.2</v>
      </c>
      <c r="L41" s="39">
        <v>99.3</v>
      </c>
      <c r="M41" s="39">
        <v>104.4</v>
      </c>
      <c r="N41" s="35">
        <v>103.8</v>
      </c>
      <c r="O41" s="35">
        <v>115.7</v>
      </c>
      <c r="P41" s="35">
        <v>110.6</v>
      </c>
      <c r="Q41" s="35">
        <v>114.4</v>
      </c>
      <c r="R41" s="39">
        <v>99.3</v>
      </c>
      <c r="S41" s="39">
        <v>100.5</v>
      </c>
      <c r="T41" s="57">
        <v>116.7</v>
      </c>
      <c r="U41" s="34">
        <f t="shared" si="0"/>
        <v>103.19374999999999</v>
      </c>
      <c r="V41" s="34">
        <f t="shared" si="1"/>
        <v>8.1885258012734461</v>
      </c>
      <c r="W41" s="35" t="e">
        <f>AVERAGE(#REF!)</f>
        <v>#REF!</v>
      </c>
      <c r="X41" s="35" t="e">
        <f>STDEV(#REF!)/W41*100</f>
        <v>#REF!</v>
      </c>
    </row>
    <row r="42" spans="1:25" ht="15.75" customHeight="1" x14ac:dyDescent="0.2">
      <c r="A42" s="58" t="s">
        <v>93</v>
      </c>
      <c r="B42" s="37" t="s">
        <v>94</v>
      </c>
      <c r="C42" s="38">
        <v>95.8</v>
      </c>
      <c r="D42" s="35">
        <v>94.8</v>
      </c>
      <c r="E42" s="35">
        <v>100.5</v>
      </c>
      <c r="F42" s="40"/>
      <c r="G42" s="52">
        <v>105.3</v>
      </c>
      <c r="H42" s="35">
        <v>102.1</v>
      </c>
      <c r="I42" s="40"/>
      <c r="J42" s="35">
        <v>108.5</v>
      </c>
      <c r="K42" s="42">
        <v>100.9</v>
      </c>
      <c r="L42" s="35">
        <v>102.1</v>
      </c>
      <c r="M42" s="35">
        <v>108.5</v>
      </c>
      <c r="N42" s="35">
        <v>102.6</v>
      </c>
      <c r="O42" s="35">
        <v>105.7</v>
      </c>
      <c r="P42" s="35">
        <v>101.4</v>
      </c>
      <c r="Q42" s="35">
        <v>109.4</v>
      </c>
      <c r="R42" s="35">
        <v>101.8</v>
      </c>
      <c r="S42" s="35">
        <v>100.3</v>
      </c>
      <c r="T42" s="57">
        <v>102.8</v>
      </c>
      <c r="U42" s="34">
        <f t="shared" si="0"/>
        <v>102.65625</v>
      </c>
      <c r="V42" s="34">
        <f t="shared" si="1"/>
        <v>4.0164145610121587</v>
      </c>
      <c r="W42" s="35" t="e">
        <f>AVERAGE(#REF!)</f>
        <v>#REF!</v>
      </c>
      <c r="X42" s="35" t="e">
        <f>STDEV(#REF!)/W42*100</f>
        <v>#REF!</v>
      </c>
    </row>
    <row r="43" spans="1:25" ht="15.75" customHeight="1" x14ac:dyDescent="0.2">
      <c r="A43" s="68" t="s">
        <v>95</v>
      </c>
      <c r="B43" s="68"/>
      <c r="C43" s="68"/>
      <c r="D43" s="68"/>
      <c r="E43" s="68"/>
      <c r="F43" s="68"/>
      <c r="G43" s="68"/>
      <c r="H43" s="68"/>
      <c r="I43" s="69"/>
      <c r="J43" s="69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34" t="e">
        <f>AVERAGE(#REF!)</f>
        <v>#REF!</v>
      </c>
      <c r="V43" s="34" t="e">
        <f>STDEV(#REF!)/U43*100</f>
        <v>#REF!</v>
      </c>
      <c r="W43" s="35" t="e">
        <f>AVERAGE(#REF!)</f>
        <v>#REF!</v>
      </c>
      <c r="X43" s="35" t="e">
        <f>STDEV(#REF!)/W43*100</f>
        <v>#REF!</v>
      </c>
    </row>
    <row r="44" spans="1:25" ht="18.95" customHeight="1" x14ac:dyDescent="0.2">
      <c r="U44" s="71"/>
      <c r="V44" s="72"/>
      <c r="W44" s="35" t="e">
        <f>AVERAGE(#REF!)</f>
        <v>#REF!</v>
      </c>
      <c r="X44" s="35" t="e">
        <f>STDEV(#REF!)/W44*100</f>
        <v>#REF!</v>
      </c>
    </row>
    <row r="45" spans="1:25" ht="18.95" customHeight="1" x14ac:dyDescent="0.2">
      <c r="U45" s="73"/>
      <c r="V45" s="73"/>
    </row>
    <row r="46" spans="1:25" ht="18.95" customHeight="1" x14ac:dyDescent="0.2">
      <c r="U46" s="69"/>
      <c r="V46" s="69"/>
      <c r="Y46" s="74"/>
    </row>
  </sheetData>
  <sheetProtection password="CA6E" sheet="1" objects="1" scenarios="1"/>
  <mergeCells count="25"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P11" sqref="P11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2" t="s">
        <v>96</v>
      </c>
      <c r="F1" s="2"/>
      <c r="G1" s="2"/>
      <c r="H1" s="2"/>
      <c r="I1" s="2"/>
      <c r="J1" s="2"/>
      <c r="K1" s="2"/>
      <c r="L1" s="75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75"/>
      <c r="I2" s="76"/>
      <c r="J2" s="76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77"/>
      <c r="B3" s="77"/>
      <c r="C3" s="77"/>
      <c r="D3" s="77"/>
      <c r="E3" s="77"/>
      <c r="F3" s="77"/>
      <c r="G3" s="77"/>
      <c r="H3" s="12" t="s">
        <v>2</v>
      </c>
      <c r="I3" s="12"/>
      <c r="J3" s="77"/>
      <c r="K3" s="77"/>
      <c r="L3" s="77"/>
      <c r="M3" s="77"/>
      <c r="N3" s="77"/>
      <c r="O3" s="77"/>
      <c r="P3" s="77"/>
      <c r="Q3" s="3"/>
      <c r="R3" s="3"/>
    </row>
    <row r="4" spans="1:18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2"/>
      <c r="R4" s="22"/>
    </row>
    <row r="5" spans="1:18" ht="24.75" x14ac:dyDescent="0.2">
      <c r="A5" s="23"/>
      <c r="B5" s="24"/>
      <c r="C5" s="78" t="s">
        <v>97</v>
      </c>
      <c r="D5" s="79" t="s">
        <v>98</v>
      </c>
      <c r="E5" s="79" t="s">
        <v>99</v>
      </c>
      <c r="F5" s="79" t="s">
        <v>100</v>
      </c>
      <c r="G5" s="79" t="s">
        <v>101</v>
      </c>
      <c r="H5" s="79" t="s">
        <v>102</v>
      </c>
      <c r="I5" s="79" t="s">
        <v>103</v>
      </c>
      <c r="J5" s="79" t="s">
        <v>104</v>
      </c>
      <c r="K5" s="79" t="s">
        <v>105</v>
      </c>
      <c r="L5" s="80" t="s">
        <v>106</v>
      </c>
      <c r="M5" s="79" t="s">
        <v>107</v>
      </c>
      <c r="N5" s="79" t="s">
        <v>108</v>
      </c>
      <c r="O5" s="79" t="s">
        <v>109</v>
      </c>
      <c r="P5" s="79" t="s">
        <v>110</v>
      </c>
      <c r="Q5" s="28"/>
      <c r="R5" s="28"/>
    </row>
    <row r="6" spans="1:18" ht="15.75" customHeight="1" x14ac:dyDescent="0.2">
      <c r="A6" s="36" t="s">
        <v>24</v>
      </c>
      <c r="B6" s="37" t="s">
        <v>25</v>
      </c>
      <c r="C6" s="81">
        <v>29.605</v>
      </c>
      <c r="D6" s="35">
        <v>96.7</v>
      </c>
      <c r="E6" s="35">
        <v>97.5</v>
      </c>
      <c r="F6" s="39">
        <v>99.2</v>
      </c>
      <c r="G6" s="35">
        <v>101.4</v>
      </c>
      <c r="H6" s="35">
        <v>97.5</v>
      </c>
      <c r="I6" s="35">
        <v>94.6</v>
      </c>
      <c r="J6" s="35"/>
      <c r="K6" s="35"/>
      <c r="L6" s="82"/>
      <c r="M6" s="35"/>
      <c r="N6" s="39"/>
      <c r="O6" s="35"/>
      <c r="P6" s="83">
        <f>AVERAGE(D6:O6)</f>
        <v>97.816666666666663</v>
      </c>
      <c r="Q6" s="35">
        <f>AVERAGE(D6:O6)</f>
        <v>97.816666666666663</v>
      </c>
      <c r="R6" s="35">
        <f>STDEV(D6:O6)/Q6*100</f>
        <v>2.3557042726727264</v>
      </c>
    </row>
    <row r="7" spans="1:18" ht="15.75" customHeight="1" x14ac:dyDescent="0.2">
      <c r="A7" s="45" t="s">
        <v>26</v>
      </c>
      <c r="B7" s="46" t="s">
        <v>27</v>
      </c>
      <c r="C7" s="84">
        <v>28.256</v>
      </c>
      <c r="D7" s="52">
        <v>96.5</v>
      </c>
      <c r="E7" s="47">
        <v>97.4</v>
      </c>
      <c r="F7" s="47">
        <v>99.1</v>
      </c>
      <c r="G7" s="52">
        <v>101.4</v>
      </c>
      <c r="H7" s="38">
        <v>97.3</v>
      </c>
      <c r="I7" s="52">
        <v>94.3</v>
      </c>
      <c r="J7" s="52"/>
      <c r="K7" s="52"/>
      <c r="L7" s="85"/>
      <c r="M7" s="52"/>
      <c r="N7" s="38"/>
      <c r="O7" s="52"/>
      <c r="P7" s="83">
        <f t="shared" ref="P7:P42" si="0">AVERAGE(D7:O7)</f>
        <v>97.666666666666671</v>
      </c>
      <c r="Q7" s="35">
        <f t="shared" ref="Q7:Q42" si="1">AVERAGE(D7:O7)</f>
        <v>97.666666666666671</v>
      </c>
      <c r="R7" s="35">
        <f t="shared" ref="R7:R42" si="2">STDEV(D7:O7)/Q7*100</f>
        <v>2.4613164606795994</v>
      </c>
    </row>
    <row r="8" spans="1:18" ht="15.75" customHeight="1" x14ac:dyDescent="0.2">
      <c r="A8" s="45" t="s">
        <v>28</v>
      </c>
      <c r="B8" s="53" t="s">
        <v>29</v>
      </c>
      <c r="C8" s="86">
        <v>4.8869999999999996</v>
      </c>
      <c r="D8" s="38">
        <v>102.2</v>
      </c>
      <c r="E8" s="51">
        <v>102.5</v>
      </c>
      <c r="F8" s="51">
        <v>102.2</v>
      </c>
      <c r="G8" s="38">
        <v>102.7</v>
      </c>
      <c r="H8" s="38">
        <v>102.7</v>
      </c>
      <c r="I8" s="38">
        <v>102.9</v>
      </c>
      <c r="J8" s="38"/>
      <c r="K8" s="38"/>
      <c r="L8" s="85"/>
      <c r="M8" s="51"/>
      <c r="N8" s="51"/>
      <c r="O8" s="38"/>
      <c r="P8" s="83">
        <f t="shared" si="0"/>
        <v>102.53333333333332</v>
      </c>
      <c r="Q8" s="35">
        <f t="shared" si="1"/>
        <v>102.53333333333332</v>
      </c>
      <c r="R8" s="35">
        <f t="shared" si="2"/>
        <v>0.28041428677305447</v>
      </c>
    </row>
    <row r="9" spans="1:18" ht="15.75" customHeight="1" x14ac:dyDescent="0.2">
      <c r="A9" s="45" t="s">
        <v>30</v>
      </c>
      <c r="B9" s="55" t="s">
        <v>31</v>
      </c>
      <c r="C9" s="86">
        <v>6.18</v>
      </c>
      <c r="D9" s="38">
        <v>96.5</v>
      </c>
      <c r="E9" s="51">
        <v>96.4</v>
      </c>
      <c r="F9" s="51">
        <v>96.2</v>
      </c>
      <c r="G9" s="52">
        <v>95.5</v>
      </c>
      <c r="H9" s="38">
        <v>95.6</v>
      </c>
      <c r="I9" s="38">
        <v>95.8</v>
      </c>
      <c r="J9" s="38"/>
      <c r="K9" s="38"/>
      <c r="L9" s="85"/>
      <c r="M9" s="47"/>
      <c r="N9" s="51"/>
      <c r="O9" s="38"/>
      <c r="P9" s="83">
        <f t="shared" si="0"/>
        <v>96</v>
      </c>
      <c r="Q9" s="35">
        <f t="shared" si="1"/>
        <v>96</v>
      </c>
      <c r="R9" s="35">
        <f t="shared" si="2"/>
        <v>0.44194173824159505</v>
      </c>
    </row>
    <row r="10" spans="1:18" ht="15.75" customHeight="1" x14ac:dyDescent="0.2">
      <c r="A10" s="45" t="s">
        <v>32</v>
      </c>
      <c r="B10" s="53" t="s">
        <v>33</v>
      </c>
      <c r="C10" s="86">
        <v>0.90300000000000002</v>
      </c>
      <c r="D10" s="38">
        <v>75.099999999999994</v>
      </c>
      <c r="E10" s="51">
        <v>74.8</v>
      </c>
      <c r="F10" s="51">
        <v>74.5</v>
      </c>
      <c r="G10" s="52">
        <v>73.599999999999994</v>
      </c>
      <c r="H10" s="38">
        <v>73.900000000000006</v>
      </c>
      <c r="I10" s="38">
        <v>73.8</v>
      </c>
      <c r="J10" s="38"/>
      <c r="K10" s="38"/>
      <c r="L10" s="85"/>
      <c r="M10" s="47"/>
      <c r="N10" s="51"/>
      <c r="O10" s="38"/>
      <c r="P10" s="83">
        <f t="shared" si="0"/>
        <v>74.283333333333331</v>
      </c>
      <c r="Q10" s="35">
        <f t="shared" si="1"/>
        <v>74.283333333333331</v>
      </c>
      <c r="R10" s="35">
        <f t="shared" si="2"/>
        <v>0.81405041628959762</v>
      </c>
    </row>
    <row r="11" spans="1:18" ht="15.75" customHeight="1" x14ac:dyDescent="0.2">
      <c r="A11" s="45" t="s">
        <v>34</v>
      </c>
      <c r="B11" s="55" t="s">
        <v>35</v>
      </c>
      <c r="C11" s="86">
        <v>3.5270000000000001</v>
      </c>
      <c r="D11" s="38">
        <v>102.7</v>
      </c>
      <c r="E11" s="51">
        <v>102.8</v>
      </c>
      <c r="F11" s="51">
        <v>100.9</v>
      </c>
      <c r="G11" s="52">
        <v>98.4</v>
      </c>
      <c r="H11" s="38">
        <v>97.7</v>
      </c>
      <c r="I11" s="38">
        <v>96</v>
      </c>
      <c r="J11" s="38"/>
      <c r="K11" s="38"/>
      <c r="L11" s="85"/>
      <c r="M11" s="47"/>
      <c r="N11" s="51"/>
      <c r="O11" s="38"/>
      <c r="P11" s="83">
        <f t="shared" si="0"/>
        <v>99.75</v>
      </c>
      <c r="Q11" s="35">
        <f t="shared" si="1"/>
        <v>99.75</v>
      </c>
      <c r="R11" s="35">
        <f t="shared" si="2"/>
        <v>2.8147048336338534</v>
      </c>
    </row>
    <row r="12" spans="1:18" ht="15.75" customHeight="1" x14ac:dyDescent="0.2">
      <c r="A12" s="45" t="s">
        <v>36</v>
      </c>
      <c r="B12" s="53" t="s">
        <v>37</v>
      </c>
      <c r="C12" s="86">
        <v>1.335</v>
      </c>
      <c r="D12" s="38">
        <v>97.2</v>
      </c>
      <c r="E12" s="51">
        <v>97.2</v>
      </c>
      <c r="F12" s="51">
        <v>97.3</v>
      </c>
      <c r="G12" s="52">
        <v>97.1</v>
      </c>
      <c r="H12" s="38">
        <v>97</v>
      </c>
      <c r="I12" s="38">
        <v>97</v>
      </c>
      <c r="J12" s="38"/>
      <c r="K12" s="38"/>
      <c r="L12" s="85"/>
      <c r="M12" s="47"/>
      <c r="N12" s="51"/>
      <c r="O12" s="38"/>
      <c r="P12" s="83">
        <f t="shared" si="0"/>
        <v>97.133333333333326</v>
      </c>
      <c r="Q12" s="35">
        <f t="shared" si="1"/>
        <v>97.133333333333326</v>
      </c>
      <c r="R12" s="35">
        <f t="shared" si="2"/>
        <v>0.12468017930394631</v>
      </c>
    </row>
    <row r="13" spans="1:18" ht="15.75" customHeight="1" x14ac:dyDescent="0.2">
      <c r="A13" s="45" t="s">
        <v>38</v>
      </c>
      <c r="B13" s="55" t="s">
        <v>39</v>
      </c>
      <c r="C13" s="86">
        <v>2.8560000000000003</v>
      </c>
      <c r="D13" s="38">
        <v>90.1</v>
      </c>
      <c r="E13" s="51">
        <v>92.2</v>
      </c>
      <c r="F13" s="51">
        <v>99.3</v>
      </c>
      <c r="G13" s="52">
        <v>98.6</v>
      </c>
      <c r="H13" s="38">
        <v>101.7</v>
      </c>
      <c r="I13" s="38">
        <v>98.7</v>
      </c>
      <c r="J13" s="38"/>
      <c r="K13" s="38"/>
      <c r="L13" s="85"/>
      <c r="M13" s="47"/>
      <c r="N13" s="51"/>
      <c r="O13" s="38"/>
      <c r="P13" s="83">
        <f t="shared" si="0"/>
        <v>96.766666666666666</v>
      </c>
      <c r="Q13" s="35">
        <f t="shared" si="1"/>
        <v>96.766666666666666</v>
      </c>
      <c r="R13" s="35">
        <f t="shared" si="2"/>
        <v>4.6938677586290414</v>
      </c>
    </row>
    <row r="14" spans="1:18" ht="15.75" customHeight="1" x14ac:dyDescent="0.2">
      <c r="A14" s="45" t="s">
        <v>40</v>
      </c>
      <c r="B14" s="55" t="s">
        <v>41</v>
      </c>
      <c r="C14" s="86">
        <v>6.016</v>
      </c>
      <c r="D14" s="38">
        <v>90.4</v>
      </c>
      <c r="E14" s="51">
        <v>93.7</v>
      </c>
      <c r="F14" s="51">
        <v>100</v>
      </c>
      <c r="G14" s="52">
        <v>113</v>
      </c>
      <c r="H14" s="38">
        <v>92.8</v>
      </c>
      <c r="I14" s="38">
        <v>80.5</v>
      </c>
      <c r="J14" s="38"/>
      <c r="K14" s="38"/>
      <c r="L14" s="85"/>
      <c r="M14" s="47"/>
      <c r="N14" s="51"/>
      <c r="O14" s="38"/>
      <c r="P14" s="83">
        <f t="shared" si="0"/>
        <v>95.066666666666677</v>
      </c>
      <c r="Q14" s="35">
        <f t="shared" si="1"/>
        <v>95.066666666666677</v>
      </c>
      <c r="R14" s="35">
        <f t="shared" si="2"/>
        <v>11.396558372493635</v>
      </c>
    </row>
    <row r="15" spans="1:18" ht="15.75" customHeight="1" x14ac:dyDescent="0.2">
      <c r="A15" s="45" t="s">
        <v>42</v>
      </c>
      <c r="B15" s="55" t="s">
        <v>43</v>
      </c>
      <c r="C15" s="86">
        <v>2.0750000000000002</v>
      </c>
      <c r="D15" s="38">
        <v>102.3</v>
      </c>
      <c r="E15" s="51">
        <v>102.3</v>
      </c>
      <c r="F15" s="51">
        <v>102.1</v>
      </c>
      <c r="G15" s="52">
        <v>102.2</v>
      </c>
      <c r="H15" s="38">
        <v>102.2</v>
      </c>
      <c r="I15" s="38">
        <v>102.2</v>
      </c>
      <c r="J15" s="38"/>
      <c r="K15" s="38"/>
      <c r="L15" s="85"/>
      <c r="M15" s="47"/>
      <c r="N15" s="51"/>
      <c r="O15" s="38"/>
      <c r="P15" s="83">
        <f t="shared" si="0"/>
        <v>102.21666666666665</v>
      </c>
      <c r="Q15" s="35">
        <f t="shared" si="1"/>
        <v>102.21666666666665</v>
      </c>
      <c r="R15" s="35">
        <f t="shared" si="2"/>
        <v>7.3644805417487261E-2</v>
      </c>
    </row>
    <row r="16" spans="1:18" ht="15.75" customHeight="1" x14ac:dyDescent="0.2">
      <c r="A16" s="45" t="s">
        <v>44</v>
      </c>
      <c r="B16" s="55" t="s">
        <v>45</v>
      </c>
      <c r="C16" s="86">
        <v>0.47700000000000009</v>
      </c>
      <c r="D16" s="38">
        <v>118</v>
      </c>
      <c r="E16" s="51">
        <v>118.8</v>
      </c>
      <c r="F16" s="51">
        <v>118.5</v>
      </c>
      <c r="G16" s="52">
        <v>117.3</v>
      </c>
      <c r="H16" s="38">
        <v>117.3</v>
      </c>
      <c r="I16" s="38">
        <v>117.3</v>
      </c>
      <c r="J16" s="38"/>
      <c r="K16" s="38"/>
      <c r="L16" s="85"/>
      <c r="M16" s="47"/>
      <c r="N16" s="51"/>
      <c r="O16" s="38"/>
      <c r="P16" s="83">
        <f t="shared" si="0"/>
        <v>117.86666666666666</v>
      </c>
      <c r="Q16" s="35">
        <f t="shared" si="1"/>
        <v>117.86666666666666</v>
      </c>
      <c r="R16" s="35">
        <f t="shared" si="2"/>
        <v>0.56955637444226781</v>
      </c>
    </row>
    <row r="17" spans="1:18" ht="15.75" customHeight="1" x14ac:dyDescent="0.2">
      <c r="A17" s="45" t="s">
        <v>46</v>
      </c>
      <c r="B17" s="46" t="s">
        <v>47</v>
      </c>
      <c r="C17" s="84">
        <v>1.349</v>
      </c>
      <c r="D17" s="52">
        <v>100.8</v>
      </c>
      <c r="E17" s="47">
        <v>100.6</v>
      </c>
      <c r="F17" s="47">
        <v>100.5</v>
      </c>
      <c r="G17" s="52">
        <v>100.6</v>
      </c>
      <c r="H17" s="38">
        <v>100.7</v>
      </c>
      <c r="I17" s="52">
        <v>100.8</v>
      </c>
      <c r="J17" s="52"/>
      <c r="K17" s="52"/>
      <c r="L17" s="85"/>
      <c r="M17" s="47"/>
      <c r="N17" s="51"/>
      <c r="O17" s="52"/>
      <c r="P17" s="83">
        <f t="shared" si="0"/>
        <v>100.66666666666667</v>
      </c>
      <c r="Q17" s="35">
        <f t="shared" si="1"/>
        <v>100.66666666666667</v>
      </c>
      <c r="R17" s="35">
        <f t="shared" si="2"/>
        <v>0.12030398758003295</v>
      </c>
    </row>
    <row r="18" spans="1:18" ht="15.75" customHeight="1" x14ac:dyDescent="0.2">
      <c r="A18" s="36" t="s">
        <v>48</v>
      </c>
      <c r="B18" s="37" t="s">
        <v>49</v>
      </c>
      <c r="C18" s="81">
        <v>0.61499999999999999</v>
      </c>
      <c r="D18" s="35">
        <v>121.7</v>
      </c>
      <c r="E18" s="39">
        <v>121.6</v>
      </c>
      <c r="F18" s="39">
        <v>121.5</v>
      </c>
      <c r="G18" s="35">
        <v>121.6</v>
      </c>
      <c r="H18" s="35">
        <v>121.4</v>
      </c>
      <c r="I18" s="35">
        <v>121.4</v>
      </c>
      <c r="J18" s="35"/>
      <c r="K18" s="35"/>
      <c r="L18" s="85"/>
      <c r="M18" s="39"/>
      <c r="N18" s="39"/>
      <c r="O18" s="35"/>
      <c r="P18" s="83">
        <f t="shared" si="0"/>
        <v>121.53333333333332</v>
      </c>
      <c r="Q18" s="35">
        <f t="shared" si="1"/>
        <v>121.53333333333332</v>
      </c>
      <c r="R18" s="35">
        <f t="shared" si="2"/>
        <v>9.9648393442591909E-2</v>
      </c>
    </row>
    <row r="19" spans="1:18" ht="15.75" customHeight="1" x14ac:dyDescent="0.2">
      <c r="A19" s="58" t="s">
        <v>50</v>
      </c>
      <c r="B19" s="37" t="s">
        <v>51</v>
      </c>
      <c r="C19" s="81">
        <v>6.4719999999999995</v>
      </c>
      <c r="D19" s="35">
        <v>103.9</v>
      </c>
      <c r="E19" s="39">
        <v>103.4</v>
      </c>
      <c r="F19" s="35">
        <v>102.8</v>
      </c>
      <c r="G19" s="35">
        <v>102.5</v>
      </c>
      <c r="H19" s="35">
        <v>102.4</v>
      </c>
      <c r="I19" s="35">
        <v>102.7</v>
      </c>
      <c r="J19" s="35"/>
      <c r="K19" s="35"/>
      <c r="L19" s="85"/>
      <c r="M19" s="39"/>
      <c r="N19" s="39"/>
      <c r="O19" s="35"/>
      <c r="P19" s="83">
        <f t="shared" si="0"/>
        <v>102.95</v>
      </c>
      <c r="Q19" s="35">
        <f t="shared" si="1"/>
        <v>102.95</v>
      </c>
      <c r="R19" s="35">
        <f t="shared" si="2"/>
        <v>0.56555324441028376</v>
      </c>
    </row>
    <row r="20" spans="1:18" ht="15.75" customHeight="1" x14ac:dyDescent="0.2">
      <c r="A20" s="45" t="s">
        <v>52</v>
      </c>
      <c r="B20" s="55" t="s">
        <v>53</v>
      </c>
      <c r="C20" s="84">
        <v>5.2859999999999996</v>
      </c>
      <c r="D20" s="52">
        <v>104.2</v>
      </c>
      <c r="E20" s="47">
        <v>103.9</v>
      </c>
      <c r="F20" s="47">
        <v>103.1</v>
      </c>
      <c r="G20" s="52">
        <v>102.9</v>
      </c>
      <c r="H20" s="38">
        <v>102.8</v>
      </c>
      <c r="I20" s="52">
        <v>103</v>
      </c>
      <c r="J20" s="52"/>
      <c r="K20" s="52"/>
      <c r="L20" s="85"/>
      <c r="M20" s="47"/>
      <c r="N20" s="51"/>
      <c r="O20" s="52"/>
      <c r="P20" s="83">
        <f t="shared" si="0"/>
        <v>103.31666666666666</v>
      </c>
      <c r="Q20" s="35">
        <f t="shared" si="1"/>
        <v>103.31666666666666</v>
      </c>
      <c r="R20" s="35">
        <f t="shared" si="2"/>
        <v>0.565758280908219</v>
      </c>
    </row>
    <row r="21" spans="1:18" ht="15.75" customHeight="1" x14ac:dyDescent="0.2">
      <c r="A21" s="45" t="s">
        <v>54</v>
      </c>
      <c r="B21" s="53" t="s">
        <v>55</v>
      </c>
      <c r="C21" s="86">
        <v>0.80600000000000005</v>
      </c>
      <c r="D21" s="38">
        <v>102.3</v>
      </c>
      <c r="E21" s="51">
        <v>102</v>
      </c>
      <c r="F21" s="51">
        <v>98.6</v>
      </c>
      <c r="G21" s="38">
        <v>98.9</v>
      </c>
      <c r="H21" s="38">
        <v>98.9</v>
      </c>
      <c r="I21" s="38">
        <v>98.9</v>
      </c>
      <c r="J21" s="38"/>
      <c r="K21" s="38"/>
      <c r="L21" s="85"/>
      <c r="M21" s="51"/>
      <c r="N21" s="51"/>
      <c r="O21" s="38"/>
      <c r="P21" s="83">
        <f t="shared" si="0"/>
        <v>99.933333333333323</v>
      </c>
      <c r="Q21" s="35">
        <f t="shared" si="1"/>
        <v>99.933333333333323</v>
      </c>
      <c r="R21" s="35">
        <f t="shared" si="2"/>
        <v>1.7247120107334337</v>
      </c>
    </row>
    <row r="22" spans="1:18" ht="15.75" customHeight="1" x14ac:dyDescent="0.2">
      <c r="A22" s="45" t="s">
        <v>56</v>
      </c>
      <c r="B22" s="53" t="s">
        <v>53</v>
      </c>
      <c r="C22" s="86">
        <v>4.3969999999999994</v>
      </c>
      <c r="D22" s="38">
        <v>104.5</v>
      </c>
      <c r="E22" s="51">
        <v>104.2</v>
      </c>
      <c r="F22" s="51">
        <v>103.9</v>
      </c>
      <c r="G22" s="52">
        <v>103.6</v>
      </c>
      <c r="H22" s="38">
        <v>103.5</v>
      </c>
      <c r="I22" s="38">
        <v>103.8</v>
      </c>
      <c r="J22" s="38"/>
      <c r="K22" s="38"/>
      <c r="L22" s="85"/>
      <c r="M22" s="47"/>
      <c r="N22" s="38"/>
      <c r="O22" s="38"/>
      <c r="P22" s="83">
        <f t="shared" si="0"/>
        <v>103.91666666666667</v>
      </c>
      <c r="Q22" s="35">
        <f t="shared" si="1"/>
        <v>103.91666666666667</v>
      </c>
      <c r="R22" s="35">
        <f t="shared" si="2"/>
        <v>0.3622001536691663</v>
      </c>
    </row>
    <row r="23" spans="1:18" ht="15.75" customHeight="1" x14ac:dyDescent="0.2">
      <c r="A23" s="45" t="s">
        <v>57</v>
      </c>
      <c r="B23" s="53" t="s">
        <v>58</v>
      </c>
      <c r="C23" s="86">
        <v>6.5000000000000002E-2</v>
      </c>
      <c r="D23" s="38">
        <v>103</v>
      </c>
      <c r="E23" s="51">
        <v>101.7</v>
      </c>
      <c r="F23" s="51">
        <v>100.9</v>
      </c>
      <c r="G23" s="38">
        <v>100.6</v>
      </c>
      <c r="H23" s="38">
        <v>100.6</v>
      </c>
      <c r="I23" s="38">
        <v>100.6</v>
      </c>
      <c r="J23" s="38"/>
      <c r="K23" s="38"/>
      <c r="L23" s="85"/>
      <c r="M23" s="51"/>
      <c r="N23" s="51"/>
      <c r="O23" s="38"/>
      <c r="P23" s="83">
        <f t="shared" si="0"/>
        <v>101.23333333333335</v>
      </c>
      <c r="Q23" s="35">
        <f t="shared" si="1"/>
        <v>101.23333333333335</v>
      </c>
      <c r="R23" s="35">
        <f t="shared" si="2"/>
        <v>0.95295752197088013</v>
      </c>
    </row>
    <row r="24" spans="1:18" ht="15.75" customHeight="1" x14ac:dyDescent="0.2">
      <c r="A24" s="45" t="s">
        <v>59</v>
      </c>
      <c r="B24" s="53" t="s">
        <v>60</v>
      </c>
      <c r="C24" s="86">
        <v>1.7999999999999999E-2</v>
      </c>
      <c r="D24" s="38">
        <v>109.8</v>
      </c>
      <c r="E24" s="51">
        <v>109.7</v>
      </c>
      <c r="F24" s="51">
        <v>109.7</v>
      </c>
      <c r="G24" s="52">
        <v>109.2</v>
      </c>
      <c r="H24" s="38">
        <v>109.2</v>
      </c>
      <c r="I24" s="38">
        <v>109.2</v>
      </c>
      <c r="J24" s="38"/>
      <c r="K24" s="38"/>
      <c r="L24" s="85"/>
      <c r="M24" s="47"/>
      <c r="N24" s="51"/>
      <c r="O24" s="38"/>
      <c r="P24" s="83">
        <f t="shared" si="0"/>
        <v>109.46666666666668</v>
      </c>
      <c r="Q24" s="35">
        <f t="shared" si="1"/>
        <v>109.46666666666668</v>
      </c>
      <c r="R24" s="35">
        <f t="shared" si="2"/>
        <v>0.2689330349064496</v>
      </c>
    </row>
    <row r="25" spans="1:18" ht="15.75" customHeight="1" x14ac:dyDescent="0.2">
      <c r="A25" s="45" t="s">
        <v>61</v>
      </c>
      <c r="B25" s="53" t="s">
        <v>62</v>
      </c>
      <c r="C25" s="86">
        <v>1.1860000000000002</v>
      </c>
      <c r="D25" s="38">
        <v>102.3</v>
      </c>
      <c r="E25" s="51">
        <v>101.4</v>
      </c>
      <c r="F25" s="51">
        <v>101.2</v>
      </c>
      <c r="G25" s="38">
        <v>100.7</v>
      </c>
      <c r="H25" s="38">
        <v>100.8</v>
      </c>
      <c r="I25" s="38">
        <v>101.1</v>
      </c>
      <c r="J25" s="38"/>
      <c r="K25" s="38"/>
      <c r="L25" s="85"/>
      <c r="M25" s="51"/>
      <c r="N25" s="51"/>
      <c r="O25" s="38"/>
      <c r="P25" s="83">
        <f t="shared" si="0"/>
        <v>101.25</v>
      </c>
      <c r="Q25" s="35">
        <f t="shared" si="1"/>
        <v>101.25</v>
      </c>
      <c r="R25" s="35">
        <f t="shared" si="2"/>
        <v>0.56822320448958064</v>
      </c>
    </row>
    <row r="26" spans="1:18" ht="15.75" customHeight="1" x14ac:dyDescent="0.2">
      <c r="A26" s="58" t="s">
        <v>63</v>
      </c>
      <c r="B26" s="37" t="s">
        <v>64</v>
      </c>
      <c r="C26" s="86">
        <v>25.359000000000002</v>
      </c>
      <c r="D26" s="38">
        <v>115.5</v>
      </c>
      <c r="E26" s="51">
        <v>115.5</v>
      </c>
      <c r="F26" s="51">
        <v>115.1</v>
      </c>
      <c r="G26" s="52">
        <v>115.6</v>
      </c>
      <c r="H26" s="38">
        <v>115.3</v>
      </c>
      <c r="I26" s="38">
        <v>116.2</v>
      </c>
      <c r="J26" s="38"/>
      <c r="K26" s="38"/>
      <c r="L26" s="85"/>
      <c r="M26" s="47"/>
      <c r="N26" s="51"/>
      <c r="O26" s="38"/>
      <c r="P26" s="83">
        <f t="shared" si="0"/>
        <v>115.53333333333335</v>
      </c>
      <c r="Q26" s="35">
        <f t="shared" si="1"/>
        <v>115.53333333333335</v>
      </c>
      <c r="R26" s="35">
        <f t="shared" si="2"/>
        <v>0.32231367671711564</v>
      </c>
    </row>
    <row r="27" spans="1:18" ht="15.75" customHeight="1" x14ac:dyDescent="0.2">
      <c r="A27" s="45" t="s">
        <v>65</v>
      </c>
      <c r="B27" s="53" t="s">
        <v>66</v>
      </c>
      <c r="C27" s="84">
        <v>17.123000000000001</v>
      </c>
      <c r="D27" s="52">
        <v>115.7</v>
      </c>
      <c r="E27" s="47">
        <v>115.7</v>
      </c>
      <c r="F27" s="47">
        <v>115.7</v>
      </c>
      <c r="G27" s="52">
        <v>117.1</v>
      </c>
      <c r="H27" s="38">
        <v>117.1</v>
      </c>
      <c r="I27" s="52">
        <v>117.1</v>
      </c>
      <c r="J27" s="52"/>
      <c r="K27" s="52"/>
      <c r="L27" s="85"/>
      <c r="M27" s="47"/>
      <c r="N27" s="51"/>
      <c r="O27" s="52"/>
      <c r="P27" s="83">
        <f t="shared" si="0"/>
        <v>116.40000000000002</v>
      </c>
      <c r="Q27" s="35">
        <f t="shared" si="1"/>
        <v>116.40000000000002</v>
      </c>
      <c r="R27" s="35">
        <f t="shared" si="2"/>
        <v>0.65877283548730903</v>
      </c>
    </row>
    <row r="28" spans="1:18" ht="15.75" customHeight="1" x14ac:dyDescent="0.2">
      <c r="A28" s="45" t="s">
        <v>67</v>
      </c>
      <c r="B28" s="53" t="s">
        <v>68</v>
      </c>
      <c r="C28" s="87">
        <v>2.9820000000000002</v>
      </c>
      <c r="D28" s="62">
        <v>121</v>
      </c>
      <c r="E28" s="61">
        <v>119.7</v>
      </c>
      <c r="F28" s="61">
        <v>119.2</v>
      </c>
      <c r="G28" s="62">
        <v>119</v>
      </c>
      <c r="H28" s="62">
        <v>119.2</v>
      </c>
      <c r="I28" s="62">
        <v>119</v>
      </c>
      <c r="J28" s="62"/>
      <c r="K28" s="62"/>
      <c r="L28" s="85"/>
      <c r="M28" s="61"/>
      <c r="N28" s="61"/>
      <c r="O28" s="62"/>
      <c r="P28" s="83">
        <f t="shared" si="0"/>
        <v>119.51666666666667</v>
      </c>
      <c r="Q28" s="35">
        <f t="shared" si="1"/>
        <v>119.51666666666667</v>
      </c>
      <c r="R28" s="35">
        <f t="shared" si="2"/>
        <v>0.64467801533952174</v>
      </c>
    </row>
    <row r="29" spans="1:18" ht="15.75" customHeight="1" x14ac:dyDescent="0.2">
      <c r="A29" s="45" t="s">
        <v>69</v>
      </c>
      <c r="B29" s="53" t="s">
        <v>70</v>
      </c>
      <c r="C29" s="86">
        <v>2.7069999999999999</v>
      </c>
      <c r="D29" s="38">
        <v>122.9</v>
      </c>
      <c r="E29" s="51">
        <v>123.4</v>
      </c>
      <c r="F29" s="51">
        <v>120.2</v>
      </c>
      <c r="G29" s="38">
        <v>116.7</v>
      </c>
      <c r="H29" s="38">
        <v>114.6</v>
      </c>
      <c r="I29" s="38">
        <v>122.8</v>
      </c>
      <c r="J29" s="38"/>
      <c r="K29" s="38"/>
      <c r="L29" s="85"/>
      <c r="M29" s="51"/>
      <c r="N29" s="51"/>
      <c r="O29" s="38"/>
      <c r="P29" s="83">
        <f t="shared" si="0"/>
        <v>120.09999999999998</v>
      </c>
      <c r="Q29" s="35">
        <f t="shared" si="1"/>
        <v>120.09999999999998</v>
      </c>
      <c r="R29" s="35">
        <f t="shared" si="2"/>
        <v>3.06700800885165</v>
      </c>
    </row>
    <row r="30" spans="1:18" ht="15.75" customHeight="1" x14ac:dyDescent="0.2">
      <c r="A30" s="45" t="s">
        <v>71</v>
      </c>
      <c r="B30" s="53" t="s">
        <v>72</v>
      </c>
      <c r="C30" s="86">
        <v>2.5470000000000002</v>
      </c>
      <c r="D30" s="38">
        <v>99.7</v>
      </c>
      <c r="E30" s="51">
        <v>100.4</v>
      </c>
      <c r="F30" s="51">
        <v>100.5</v>
      </c>
      <c r="G30" s="38">
        <v>99.9</v>
      </c>
      <c r="H30" s="38">
        <v>99.8</v>
      </c>
      <c r="I30" s="38">
        <v>99.9</v>
      </c>
      <c r="J30" s="38"/>
      <c r="K30" s="38"/>
      <c r="L30" s="85"/>
      <c r="M30" s="51"/>
      <c r="N30" s="51"/>
      <c r="O30" s="38"/>
      <c r="P30" s="83">
        <f t="shared" si="0"/>
        <v>100.03333333333335</v>
      </c>
      <c r="Q30" s="35">
        <f t="shared" si="1"/>
        <v>100.03333333333335</v>
      </c>
      <c r="R30" s="35">
        <f t="shared" si="2"/>
        <v>0.33255514694767485</v>
      </c>
    </row>
    <row r="31" spans="1:18" ht="15.75" customHeight="1" x14ac:dyDescent="0.2">
      <c r="A31" s="59" t="s">
        <v>73</v>
      </c>
      <c r="B31" s="60" t="s">
        <v>74</v>
      </c>
      <c r="C31" s="84">
        <v>6.5239999999999991</v>
      </c>
      <c r="D31" s="52">
        <v>99.6</v>
      </c>
      <c r="E31" s="47">
        <v>99.4</v>
      </c>
      <c r="F31" s="47">
        <v>99.1</v>
      </c>
      <c r="G31" s="52">
        <v>98.8</v>
      </c>
      <c r="H31" s="57">
        <v>98.7</v>
      </c>
      <c r="I31" s="52">
        <v>98.6</v>
      </c>
      <c r="J31" s="52"/>
      <c r="K31" s="52"/>
      <c r="L31" s="85"/>
      <c r="M31" s="47"/>
      <c r="N31" s="66"/>
      <c r="O31" s="52"/>
      <c r="P31" s="83">
        <f t="shared" si="0"/>
        <v>99.033333333333346</v>
      </c>
      <c r="Q31" s="35">
        <f t="shared" si="1"/>
        <v>99.033333333333346</v>
      </c>
      <c r="R31" s="35">
        <f t="shared" si="2"/>
        <v>0.40725637057567643</v>
      </c>
    </row>
    <row r="32" spans="1:18" ht="15.75" customHeight="1" x14ac:dyDescent="0.2">
      <c r="A32" s="45" t="s">
        <v>75</v>
      </c>
      <c r="B32" s="53" t="s">
        <v>76</v>
      </c>
      <c r="C32" s="88">
        <v>2.5509999999999997</v>
      </c>
      <c r="D32" s="57">
        <v>96.1</v>
      </c>
      <c r="E32" s="66">
        <v>95.8</v>
      </c>
      <c r="F32" s="66">
        <v>95.1</v>
      </c>
      <c r="G32" s="38">
        <v>94.9</v>
      </c>
      <c r="H32" s="38">
        <v>94.7</v>
      </c>
      <c r="I32" s="57">
        <v>94.6</v>
      </c>
      <c r="J32" s="57"/>
      <c r="K32" s="57"/>
      <c r="L32" s="85"/>
      <c r="M32" s="51"/>
      <c r="N32" s="51"/>
      <c r="O32" s="57"/>
      <c r="P32" s="83">
        <f t="shared" si="0"/>
        <v>95.199999999999989</v>
      </c>
      <c r="Q32" s="35">
        <f t="shared" si="1"/>
        <v>95.199999999999989</v>
      </c>
      <c r="R32" s="35">
        <f t="shared" si="2"/>
        <v>0.64410545028385902</v>
      </c>
    </row>
    <row r="33" spans="1:18" ht="15.75" customHeight="1" x14ac:dyDescent="0.2">
      <c r="A33" s="45" t="s">
        <v>77</v>
      </c>
      <c r="B33" s="53" t="s">
        <v>78</v>
      </c>
      <c r="C33" s="87">
        <v>3.9729999999999999</v>
      </c>
      <c r="D33" s="62">
        <v>101.8</v>
      </c>
      <c r="E33" s="61">
        <v>101.7</v>
      </c>
      <c r="F33" s="61">
        <v>101.7</v>
      </c>
      <c r="G33" s="62">
        <v>101.3</v>
      </c>
      <c r="H33" s="62">
        <v>101.2</v>
      </c>
      <c r="I33" s="62">
        <v>101.1</v>
      </c>
      <c r="J33" s="62"/>
      <c r="K33" s="62"/>
      <c r="L33" s="85"/>
      <c r="M33" s="61"/>
      <c r="N33" s="61"/>
      <c r="O33" s="62"/>
      <c r="P33" s="83">
        <f t="shared" si="0"/>
        <v>101.46666666666665</v>
      </c>
      <c r="Q33" s="35">
        <f t="shared" si="1"/>
        <v>101.46666666666665</v>
      </c>
      <c r="R33" s="35">
        <f t="shared" si="2"/>
        <v>0.29675663050292433</v>
      </c>
    </row>
    <row r="34" spans="1:18" ht="15.75" customHeight="1" x14ac:dyDescent="0.2">
      <c r="A34" s="58" t="s">
        <v>79</v>
      </c>
      <c r="B34" s="37" t="s">
        <v>80</v>
      </c>
      <c r="C34" s="84">
        <v>4.1419999999999995</v>
      </c>
      <c r="D34" s="52">
        <v>116.9</v>
      </c>
      <c r="E34" s="47">
        <v>116.9</v>
      </c>
      <c r="F34" s="47">
        <v>117.1</v>
      </c>
      <c r="G34" s="52">
        <v>116.5</v>
      </c>
      <c r="H34" s="38">
        <v>116.9</v>
      </c>
      <c r="I34" s="52">
        <v>117.2</v>
      </c>
      <c r="J34" s="52"/>
      <c r="K34" s="52"/>
      <c r="L34" s="85"/>
      <c r="M34" s="47"/>
      <c r="N34" s="51"/>
      <c r="O34" s="52"/>
      <c r="P34" s="83">
        <f t="shared" si="0"/>
        <v>116.91666666666667</v>
      </c>
      <c r="Q34" s="35">
        <f t="shared" si="1"/>
        <v>116.91666666666667</v>
      </c>
      <c r="R34" s="35">
        <f t="shared" si="2"/>
        <v>0.20539317068371024</v>
      </c>
    </row>
    <row r="35" spans="1:18" ht="15.75" customHeight="1" x14ac:dyDescent="0.2">
      <c r="A35" s="58" t="s">
        <v>81</v>
      </c>
      <c r="B35" s="37" t="s">
        <v>82</v>
      </c>
      <c r="C35" s="84">
        <v>15.185</v>
      </c>
      <c r="D35" s="52">
        <v>95</v>
      </c>
      <c r="E35" s="47">
        <v>95</v>
      </c>
      <c r="F35" s="47">
        <v>95</v>
      </c>
      <c r="G35" s="52">
        <v>94.9</v>
      </c>
      <c r="H35" s="38">
        <v>95</v>
      </c>
      <c r="I35" s="52">
        <v>95</v>
      </c>
      <c r="J35" s="52"/>
      <c r="K35" s="52"/>
      <c r="L35" s="85"/>
      <c r="M35" s="47"/>
      <c r="N35" s="51"/>
      <c r="O35" s="52"/>
      <c r="P35" s="83">
        <f t="shared" si="0"/>
        <v>94.983333333333334</v>
      </c>
      <c r="Q35" s="35">
        <f t="shared" si="1"/>
        <v>94.983333333333334</v>
      </c>
      <c r="R35" s="35">
        <f t="shared" si="2"/>
        <v>4.2981044793525859E-2</v>
      </c>
    </row>
    <row r="36" spans="1:18" ht="15.75" customHeight="1" x14ac:dyDescent="0.2">
      <c r="A36" s="58" t="s">
        <v>83</v>
      </c>
      <c r="B36" s="37" t="s">
        <v>84</v>
      </c>
      <c r="C36" s="81">
        <v>3.109</v>
      </c>
      <c r="D36" s="35">
        <v>113.9</v>
      </c>
      <c r="E36" s="39">
        <v>113.9</v>
      </c>
      <c r="F36" s="39">
        <v>113.4</v>
      </c>
      <c r="G36" s="35">
        <v>112.8</v>
      </c>
      <c r="H36" s="35">
        <v>112.8</v>
      </c>
      <c r="I36" s="35">
        <v>112.7</v>
      </c>
      <c r="J36" s="35"/>
      <c r="K36" s="35"/>
      <c r="L36" s="85"/>
      <c r="M36" s="39"/>
      <c r="N36" s="39"/>
      <c r="O36" s="35"/>
      <c r="P36" s="83">
        <f t="shared" si="0"/>
        <v>113.25000000000001</v>
      </c>
      <c r="Q36" s="35">
        <f t="shared" si="1"/>
        <v>113.25000000000001</v>
      </c>
      <c r="R36" s="35">
        <f t="shared" si="2"/>
        <v>0.49558375983761094</v>
      </c>
    </row>
    <row r="37" spans="1:18" ht="15.75" customHeight="1" x14ac:dyDescent="0.2">
      <c r="A37" s="36" t="s">
        <v>85</v>
      </c>
      <c r="B37" s="37" t="s">
        <v>86</v>
      </c>
      <c r="C37" s="81">
        <v>1.998</v>
      </c>
      <c r="D37" s="35">
        <v>87.3</v>
      </c>
      <c r="E37" s="39">
        <v>85.5</v>
      </c>
      <c r="F37" s="39">
        <v>85.5</v>
      </c>
      <c r="G37" s="35">
        <v>85.5</v>
      </c>
      <c r="H37" s="35">
        <v>85.4</v>
      </c>
      <c r="I37" s="35">
        <v>87</v>
      </c>
      <c r="J37" s="35"/>
      <c r="K37" s="35"/>
      <c r="L37" s="85"/>
      <c r="M37" s="39"/>
      <c r="N37" s="39"/>
      <c r="O37" s="35"/>
      <c r="P37" s="83">
        <f t="shared" si="0"/>
        <v>86.033333333333346</v>
      </c>
      <c r="Q37" s="35">
        <f t="shared" si="1"/>
        <v>86.033333333333346</v>
      </c>
      <c r="R37" s="35">
        <f t="shared" si="2"/>
        <v>1.0124154210355387</v>
      </c>
    </row>
    <row r="38" spans="1:18" ht="15.75" customHeight="1" x14ac:dyDescent="0.2">
      <c r="A38" s="36" t="s">
        <v>87</v>
      </c>
      <c r="B38" s="37" t="s">
        <v>88</v>
      </c>
      <c r="C38" s="81">
        <v>0.92199999999999993</v>
      </c>
      <c r="D38" s="35">
        <v>127.5</v>
      </c>
      <c r="E38" s="39">
        <v>127.7</v>
      </c>
      <c r="F38" s="39">
        <v>127.7</v>
      </c>
      <c r="G38" s="35">
        <v>127.3</v>
      </c>
      <c r="H38" s="35">
        <v>127.4</v>
      </c>
      <c r="I38" s="35">
        <v>127.4</v>
      </c>
      <c r="J38" s="35"/>
      <c r="K38" s="35"/>
      <c r="L38" s="85"/>
      <c r="M38" s="39"/>
      <c r="N38" s="39"/>
      <c r="O38" s="35"/>
      <c r="P38" s="83">
        <f t="shared" si="0"/>
        <v>127.5</v>
      </c>
      <c r="Q38" s="35">
        <f t="shared" si="1"/>
        <v>127.5</v>
      </c>
      <c r="R38" s="35">
        <f t="shared" si="2"/>
        <v>0.13124078847593396</v>
      </c>
    </row>
    <row r="39" spans="1:18" ht="15.75" customHeight="1" x14ac:dyDescent="0.2">
      <c r="A39" s="36" t="s">
        <v>89</v>
      </c>
      <c r="B39" s="37" t="s">
        <v>90</v>
      </c>
      <c r="C39" s="81">
        <v>1.5270000000000001</v>
      </c>
      <c r="D39" s="35">
        <v>111</v>
      </c>
      <c r="E39" s="39">
        <v>111</v>
      </c>
      <c r="F39" s="39">
        <v>111.3</v>
      </c>
      <c r="G39" s="35">
        <v>111</v>
      </c>
      <c r="H39" s="35">
        <v>111.1</v>
      </c>
      <c r="I39" s="35">
        <v>111.7</v>
      </c>
      <c r="J39" s="35"/>
      <c r="K39" s="35"/>
      <c r="L39" s="85"/>
      <c r="M39" s="39"/>
      <c r="N39" s="39"/>
      <c r="O39" s="35"/>
      <c r="P39" s="83">
        <f t="shared" si="0"/>
        <v>111.18333333333334</v>
      </c>
      <c r="Q39" s="35">
        <f t="shared" si="1"/>
        <v>111.18333333333334</v>
      </c>
      <c r="R39" s="35">
        <f t="shared" si="2"/>
        <v>0.25065573336625474</v>
      </c>
    </row>
    <row r="40" spans="1:18" ht="15.75" customHeight="1" x14ac:dyDescent="0.2">
      <c r="A40" s="58" t="s">
        <v>91</v>
      </c>
      <c r="B40" s="37" t="s">
        <v>92</v>
      </c>
      <c r="C40" s="81">
        <v>4.5419999999999998</v>
      </c>
      <c r="D40" s="35">
        <v>102.1</v>
      </c>
      <c r="E40" s="39">
        <v>102.1</v>
      </c>
      <c r="F40" s="39">
        <v>102.3</v>
      </c>
      <c r="G40" s="35">
        <v>102.3</v>
      </c>
      <c r="H40" s="35">
        <v>102.1</v>
      </c>
      <c r="I40" s="35">
        <v>102.6</v>
      </c>
      <c r="J40" s="35"/>
      <c r="K40" s="35"/>
      <c r="L40" s="85"/>
      <c r="M40" s="39"/>
      <c r="N40" s="39"/>
      <c r="O40" s="35"/>
      <c r="P40" s="83">
        <f t="shared" si="0"/>
        <v>102.25</v>
      </c>
      <c r="Q40" s="35">
        <f t="shared" si="1"/>
        <v>102.25</v>
      </c>
      <c r="R40" s="35">
        <f t="shared" si="2"/>
        <v>0.19313855900373134</v>
      </c>
    </row>
    <row r="41" spans="1:18" ht="15.75" customHeight="1" x14ac:dyDescent="0.2">
      <c r="A41" s="58" t="s">
        <v>93</v>
      </c>
      <c r="B41" s="37" t="s">
        <v>94</v>
      </c>
      <c r="C41" s="89">
        <v>100</v>
      </c>
      <c r="D41" s="35">
        <v>103.9</v>
      </c>
      <c r="E41" s="35">
        <v>104.1</v>
      </c>
      <c r="F41" s="35">
        <v>104.5</v>
      </c>
      <c r="G41" s="35">
        <v>105.1</v>
      </c>
      <c r="H41" s="35">
        <v>103.9</v>
      </c>
      <c r="I41" s="35">
        <v>103.4</v>
      </c>
      <c r="J41" s="35"/>
      <c r="K41" s="35"/>
      <c r="L41" s="85"/>
      <c r="M41" s="35"/>
      <c r="N41" s="35"/>
      <c r="O41" s="35"/>
      <c r="P41" s="83">
        <f t="shared" si="0"/>
        <v>104.14999999999999</v>
      </c>
      <c r="Q41" s="35">
        <f t="shared" si="1"/>
        <v>104.14999999999999</v>
      </c>
      <c r="R41" s="35">
        <f t="shared" si="2"/>
        <v>0.56232550991248076</v>
      </c>
    </row>
    <row r="42" spans="1:18" ht="15.75" customHeight="1" x14ac:dyDescent="0.2">
      <c r="A42" s="36"/>
      <c r="B42" s="90" t="s">
        <v>111</v>
      </c>
      <c r="C42" s="89">
        <v>100</v>
      </c>
      <c r="D42" s="35">
        <v>104.5</v>
      </c>
      <c r="E42" s="35">
        <v>105.6</v>
      </c>
      <c r="F42" s="35">
        <v>104.2</v>
      </c>
      <c r="G42" s="35">
        <v>104</v>
      </c>
      <c r="H42" s="35">
        <v>104.4</v>
      </c>
      <c r="I42" s="35">
        <v>104.7</v>
      </c>
      <c r="J42" s="35"/>
      <c r="K42" s="35"/>
      <c r="L42" s="85"/>
      <c r="M42" s="35"/>
      <c r="N42" s="35"/>
      <c r="O42" s="35"/>
      <c r="P42" s="83">
        <f t="shared" si="0"/>
        <v>104.56666666666668</v>
      </c>
      <c r="Q42" s="35">
        <f t="shared" si="1"/>
        <v>104.56666666666668</v>
      </c>
      <c r="R42" s="35">
        <f t="shared" si="2"/>
        <v>0.53645352803219692</v>
      </c>
    </row>
    <row r="43" spans="1:18" ht="15.75" customHeight="1" x14ac:dyDescent="0.2">
      <c r="A43" s="91"/>
      <c r="Q43" s="35" t="e">
        <f>AVERAGE(#REF!)</f>
        <v>#REF!</v>
      </c>
      <c r="R43" s="35" t="e">
        <f>STDEV(#REF!)/Q43*100</f>
        <v>#REF!</v>
      </c>
    </row>
    <row r="44" spans="1:18" ht="15.75" customHeight="1" x14ac:dyDescent="0.2">
      <c r="Q44" s="35" t="e">
        <f>AVERAGE(#REF!)</f>
        <v>#REF!</v>
      </c>
      <c r="R44" s="35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G12" sqref="G12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14" customWidth="1"/>
    <col min="38" max="38" width="5.25" customWidth="1"/>
    <col min="39" max="39" width="20.375" customWidth="1"/>
    <col min="40" max="45" width="5.875" customWidth="1"/>
    <col min="46" max="46" width="7.125" style="135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6.875" customWidth="1"/>
    <col min="53" max="53" width="8.2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6.875" customWidth="1"/>
    <col min="309" max="309" width="8.2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6.875" customWidth="1"/>
    <col min="565" max="565" width="8.2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6.875" customWidth="1"/>
    <col min="821" max="821" width="8.2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6.875" customWidth="1"/>
    <col min="1077" max="1077" width="8.2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6.875" customWidth="1"/>
    <col min="1333" max="1333" width="8.2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6.875" customWidth="1"/>
    <col min="1589" max="1589" width="8.2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6.875" customWidth="1"/>
    <col min="1845" max="1845" width="8.2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6.875" customWidth="1"/>
    <col min="2101" max="2101" width="8.2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6.875" customWidth="1"/>
    <col min="2357" max="2357" width="8.2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6.875" customWidth="1"/>
    <col min="2613" max="2613" width="8.2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6.875" customWidth="1"/>
    <col min="2869" max="2869" width="8.2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6.875" customWidth="1"/>
    <col min="3125" max="3125" width="8.2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6.875" customWidth="1"/>
    <col min="3381" max="3381" width="8.2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6.875" customWidth="1"/>
    <col min="3637" max="3637" width="8.2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6.875" customWidth="1"/>
    <col min="3893" max="3893" width="8.2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6.875" customWidth="1"/>
    <col min="4149" max="4149" width="8.2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6.875" customWidth="1"/>
    <col min="4405" max="4405" width="8.2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6.875" customWidth="1"/>
    <col min="4661" max="4661" width="8.2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6.875" customWidth="1"/>
    <col min="4917" max="4917" width="8.2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6.875" customWidth="1"/>
    <col min="5173" max="5173" width="8.2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6.875" customWidth="1"/>
    <col min="5429" max="5429" width="8.2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6.875" customWidth="1"/>
    <col min="5685" max="5685" width="8.2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6.875" customWidth="1"/>
    <col min="5941" max="5941" width="8.2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6.875" customWidth="1"/>
    <col min="6197" max="6197" width="8.2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6.875" customWidth="1"/>
    <col min="6453" max="6453" width="8.2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6.875" customWidth="1"/>
    <col min="6709" max="6709" width="8.2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6.875" customWidth="1"/>
    <col min="6965" max="6965" width="8.2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6.875" customWidth="1"/>
    <col min="7221" max="7221" width="8.2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6.875" customWidth="1"/>
    <col min="7477" max="7477" width="8.2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6.875" customWidth="1"/>
    <col min="7733" max="7733" width="8.2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6.875" customWidth="1"/>
    <col min="7989" max="7989" width="8.2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6.875" customWidth="1"/>
    <col min="8245" max="8245" width="8.2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6.875" customWidth="1"/>
    <col min="8501" max="8501" width="8.2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6.875" customWidth="1"/>
    <col min="8757" max="8757" width="8.2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6.875" customWidth="1"/>
    <col min="9013" max="9013" width="8.2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6.875" customWidth="1"/>
    <col min="9269" max="9269" width="8.2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6.875" customWidth="1"/>
    <col min="9525" max="9525" width="8.2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6.875" customWidth="1"/>
    <col min="9781" max="9781" width="8.2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6.875" customWidth="1"/>
    <col min="10037" max="10037" width="8.2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6.875" customWidth="1"/>
    <col min="10293" max="10293" width="8.2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6.875" customWidth="1"/>
    <col min="10549" max="10549" width="8.2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6.875" customWidth="1"/>
    <col min="10805" max="10805" width="8.2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6.875" customWidth="1"/>
    <col min="11061" max="11061" width="8.2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6.875" customWidth="1"/>
    <col min="11317" max="11317" width="8.2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6.875" customWidth="1"/>
    <col min="11573" max="11573" width="8.2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6.875" customWidth="1"/>
    <col min="11829" max="11829" width="8.2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6.875" customWidth="1"/>
    <col min="12085" max="12085" width="8.2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6.875" customWidth="1"/>
    <col min="12341" max="12341" width="8.2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6.875" customWidth="1"/>
    <col min="12597" max="12597" width="8.2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6.875" customWidth="1"/>
    <col min="12853" max="12853" width="8.2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6.875" customWidth="1"/>
    <col min="13109" max="13109" width="8.2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6.875" customWidth="1"/>
    <col min="13365" max="13365" width="8.2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6.875" customWidth="1"/>
    <col min="13621" max="13621" width="8.2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6.875" customWidth="1"/>
    <col min="13877" max="13877" width="8.2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6.875" customWidth="1"/>
    <col min="14133" max="14133" width="8.2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6.875" customWidth="1"/>
    <col min="14389" max="14389" width="8.2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6.875" customWidth="1"/>
    <col min="14645" max="14645" width="8.2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6.875" customWidth="1"/>
    <col min="14901" max="14901" width="8.2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6.875" customWidth="1"/>
    <col min="15157" max="15157" width="8.2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6.875" customWidth="1"/>
    <col min="15413" max="15413" width="8.2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6.875" customWidth="1"/>
    <col min="15669" max="15669" width="8.2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6.875" customWidth="1"/>
    <col min="15925" max="15925" width="8.2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6.875" customWidth="1"/>
    <col min="16181" max="16181" width="8.2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92" t="s">
        <v>112</v>
      </c>
      <c r="B1" s="92"/>
      <c r="C1" s="92"/>
      <c r="D1" s="92"/>
      <c r="E1" s="92"/>
      <c r="F1" s="93" t="s">
        <v>113</v>
      </c>
      <c r="G1" s="93"/>
      <c r="H1" s="93"/>
      <c r="AB1" s="94"/>
      <c r="AC1" s="95" t="s">
        <v>114</v>
      </c>
      <c r="AD1" s="95"/>
      <c r="AE1" s="95"/>
      <c r="AF1" s="95"/>
      <c r="AG1" s="95"/>
      <c r="AH1" s="96"/>
      <c r="AI1" s="96"/>
      <c r="AJ1" s="97"/>
      <c r="AK1" s="97"/>
      <c r="AL1" s="98" t="s">
        <v>115</v>
      </c>
      <c r="AM1" s="98"/>
      <c r="AN1" s="98"/>
      <c r="AO1" s="98"/>
      <c r="AP1" s="98"/>
      <c r="AQ1" s="98"/>
      <c r="AR1" s="98"/>
      <c r="AS1" s="98"/>
      <c r="AT1" s="99"/>
      <c r="AU1" s="99"/>
      <c r="AV1" s="100" t="s">
        <v>116</v>
      </c>
      <c r="AW1" s="100"/>
      <c r="AX1" s="100"/>
      <c r="AY1" s="100"/>
      <c r="AZ1" s="100"/>
      <c r="BA1" s="100"/>
      <c r="BB1" s="100"/>
      <c r="BC1" s="100"/>
      <c r="BD1" s="101"/>
      <c r="BE1" s="101"/>
    </row>
    <row r="2" spans="1:62" ht="31.5" customHeight="1" x14ac:dyDescent="0.65">
      <c r="A2" s="102"/>
      <c r="B2" s="102"/>
      <c r="C2" s="103"/>
      <c r="D2" s="104"/>
      <c r="E2" s="105"/>
      <c r="F2" s="105"/>
      <c r="G2" s="105"/>
      <c r="H2" s="105"/>
      <c r="S2" s="92" t="s">
        <v>117</v>
      </c>
      <c r="T2" s="92"/>
      <c r="U2" s="92"/>
      <c r="V2" s="92"/>
      <c r="W2" s="92"/>
      <c r="X2" s="106" t="str">
        <f>F1</f>
        <v>حزيران 2017</v>
      </c>
      <c r="Y2" s="106"/>
      <c r="Z2" s="106"/>
      <c r="AA2" s="107"/>
      <c r="AB2" s="94"/>
      <c r="AC2" s="95" t="str">
        <f>F1</f>
        <v>حزيران 2017</v>
      </c>
      <c r="AD2" s="95"/>
      <c r="AE2" s="95"/>
      <c r="AF2" s="95"/>
      <c r="AG2" s="95"/>
      <c r="AH2" s="96"/>
      <c r="AI2" s="96"/>
      <c r="AJ2" s="97"/>
      <c r="AK2" s="97"/>
      <c r="AL2" s="98" t="s">
        <v>118</v>
      </c>
      <c r="AM2" s="98"/>
      <c r="AN2" s="98"/>
      <c r="AO2" s="98"/>
      <c r="AP2" s="98"/>
      <c r="AQ2" s="98"/>
      <c r="AR2" s="98"/>
      <c r="AS2" s="98"/>
      <c r="AT2" s="108"/>
      <c r="AU2" s="108"/>
      <c r="AV2" s="109" t="s">
        <v>119</v>
      </c>
      <c r="AW2" s="109"/>
      <c r="AX2" s="109"/>
      <c r="AY2" s="109"/>
      <c r="AZ2" s="109"/>
      <c r="BA2" s="109"/>
      <c r="BB2" s="109"/>
      <c r="BC2" s="109"/>
      <c r="BD2" s="110"/>
      <c r="BE2" s="110"/>
      <c r="BF2" s="101"/>
      <c r="BG2" s="101"/>
      <c r="BH2" s="101"/>
      <c r="BI2" s="101"/>
    </row>
    <row r="3" spans="1:62" ht="24.75" customHeight="1" x14ac:dyDescent="0.2">
      <c r="A3" s="111" t="s">
        <v>120</v>
      </c>
      <c r="B3" s="111"/>
      <c r="C3" s="111"/>
      <c r="D3" s="111"/>
      <c r="E3" s="111"/>
      <c r="F3" s="111"/>
      <c r="G3" s="111"/>
      <c r="H3" s="111"/>
      <c r="R3" s="9"/>
      <c r="S3" s="9"/>
      <c r="T3" s="112"/>
      <c r="U3" s="113"/>
      <c r="V3" s="113"/>
      <c r="W3" s="113"/>
      <c r="X3" s="113"/>
      <c r="Y3" s="113"/>
      <c r="Z3" s="113"/>
      <c r="AA3" s="113"/>
      <c r="AC3" s="111" t="s">
        <v>120</v>
      </c>
      <c r="AD3" s="111"/>
      <c r="AE3" s="111"/>
      <c r="AF3" s="111"/>
      <c r="AG3" s="111"/>
      <c r="AH3" s="114"/>
      <c r="AI3" s="114"/>
      <c r="AJ3" s="115"/>
      <c r="AK3" s="116" t="s">
        <v>121</v>
      </c>
      <c r="AL3" s="116"/>
      <c r="AM3" s="116"/>
      <c r="AN3" s="116"/>
      <c r="AO3" s="116"/>
      <c r="AP3" s="116"/>
      <c r="AQ3" s="116"/>
      <c r="AR3" s="116"/>
      <c r="AS3" s="116"/>
      <c r="AT3" s="117"/>
      <c r="AU3" s="118"/>
      <c r="AV3" s="119" t="s">
        <v>121</v>
      </c>
      <c r="AW3" s="119"/>
      <c r="AX3" s="119"/>
      <c r="AY3" s="119"/>
      <c r="AZ3" s="119"/>
      <c r="BA3" s="119"/>
      <c r="BB3" s="119"/>
      <c r="BC3" s="119"/>
      <c r="BD3" s="120"/>
    </row>
    <row r="4" spans="1:62" ht="52.5" customHeight="1" x14ac:dyDescent="0.25">
      <c r="A4" s="16" t="s">
        <v>3</v>
      </c>
      <c r="B4" s="17" t="s">
        <v>4</v>
      </c>
      <c r="C4" s="17" t="s">
        <v>97</v>
      </c>
      <c r="D4" s="121" t="s">
        <v>5</v>
      </c>
      <c r="E4" s="122"/>
      <c r="F4" s="123"/>
      <c r="G4" s="124" t="s">
        <v>122</v>
      </c>
      <c r="H4" s="125"/>
      <c r="U4" s="111" t="s">
        <v>120</v>
      </c>
      <c r="V4" s="111"/>
      <c r="W4" s="111"/>
      <c r="X4" s="111"/>
      <c r="Y4" s="111"/>
      <c r="Z4" s="111"/>
      <c r="AB4" s="94"/>
      <c r="AC4" s="16" t="s">
        <v>3</v>
      </c>
      <c r="AD4" s="17" t="s">
        <v>4</v>
      </c>
      <c r="AE4" s="121" t="s">
        <v>5</v>
      </c>
      <c r="AF4" s="122"/>
      <c r="AG4" s="123"/>
      <c r="AH4" s="126"/>
      <c r="AI4" s="127"/>
      <c r="AJ4" s="128"/>
      <c r="AK4" s="129"/>
      <c r="AL4" s="130" t="s">
        <v>3</v>
      </c>
      <c r="AM4" s="130" t="s">
        <v>4</v>
      </c>
      <c r="AN4" s="131" t="s">
        <v>123</v>
      </c>
      <c r="AO4" s="132"/>
      <c r="AP4" s="131" t="s">
        <v>124</v>
      </c>
      <c r="AQ4" s="132"/>
      <c r="AR4" s="131" t="s">
        <v>125</v>
      </c>
      <c r="AS4" s="132"/>
      <c r="AT4" s="133"/>
      <c r="AV4" s="130" t="s">
        <v>3</v>
      </c>
      <c r="AW4" s="130" t="s">
        <v>4</v>
      </c>
      <c r="AX4" s="131" t="s">
        <v>126</v>
      </c>
      <c r="AY4" s="132"/>
      <c r="AZ4" s="131" t="s">
        <v>127</v>
      </c>
      <c r="BA4" s="132"/>
      <c r="BB4" s="134" t="s">
        <v>125</v>
      </c>
      <c r="BC4" s="134"/>
      <c r="BD4" s="135"/>
    </row>
    <row r="5" spans="1:62" ht="68.25" customHeight="1" x14ac:dyDescent="0.25">
      <c r="A5" s="29"/>
      <c r="B5" s="30"/>
      <c r="C5" s="30"/>
      <c r="D5" s="136" t="s">
        <v>128</v>
      </c>
      <c r="E5" s="136" t="s">
        <v>129</v>
      </c>
      <c r="F5" s="137" t="s">
        <v>130</v>
      </c>
      <c r="G5" s="136" t="str">
        <f>E5</f>
        <v xml:space="preserve">  ايار 2017   </v>
      </c>
      <c r="H5" s="136" t="str">
        <f>D5</f>
        <v>حزيران 2016</v>
      </c>
      <c r="S5" s="16" t="s">
        <v>3</v>
      </c>
      <c r="T5" s="17" t="s">
        <v>131</v>
      </c>
      <c r="U5" s="17" t="s">
        <v>97</v>
      </c>
      <c r="V5" s="138" t="s">
        <v>132</v>
      </c>
      <c r="W5" s="139" t="s">
        <v>133</v>
      </c>
      <c r="X5" s="140" t="s">
        <v>134</v>
      </c>
      <c r="Y5" s="141" t="s">
        <v>135</v>
      </c>
      <c r="Z5" s="141" t="s">
        <v>136</v>
      </c>
      <c r="AA5" s="142"/>
      <c r="AB5" s="143"/>
      <c r="AC5" s="29"/>
      <c r="AD5" s="30"/>
      <c r="AE5" s="144" t="s">
        <v>123</v>
      </c>
      <c r="AF5" s="145" t="s">
        <v>124</v>
      </c>
      <c r="AG5" s="145" t="s">
        <v>125</v>
      </c>
      <c r="AH5" s="146" t="s">
        <v>137</v>
      </c>
      <c r="AI5" s="147" t="s">
        <v>138</v>
      </c>
      <c r="AJ5" s="128"/>
      <c r="AK5" s="129"/>
      <c r="AL5" s="148"/>
      <c r="AM5" s="148"/>
      <c r="AN5" s="145" t="s">
        <v>139</v>
      </c>
      <c r="AO5" s="145" t="s">
        <v>140</v>
      </c>
      <c r="AP5" s="145" t="s">
        <v>141</v>
      </c>
      <c r="AQ5" s="145" t="s">
        <v>142</v>
      </c>
      <c r="AR5" s="145" t="s">
        <v>143</v>
      </c>
      <c r="AS5" s="145" t="s">
        <v>140</v>
      </c>
      <c r="AT5" s="108"/>
      <c r="AV5" s="148"/>
      <c r="AW5" s="148"/>
      <c r="AX5" s="145" t="s">
        <v>144</v>
      </c>
      <c r="AY5" s="145" t="s">
        <v>145</v>
      </c>
      <c r="AZ5" s="145" t="s">
        <v>144</v>
      </c>
      <c r="BA5" s="145" t="s">
        <v>146</v>
      </c>
      <c r="BB5" s="145" t="s">
        <v>147</v>
      </c>
      <c r="BC5" s="145" t="s">
        <v>148</v>
      </c>
    </row>
    <row r="6" spans="1:62" ht="22.5" customHeight="1" x14ac:dyDescent="0.25">
      <c r="A6" s="36" t="s">
        <v>24</v>
      </c>
      <c r="B6" s="37" t="s">
        <v>25</v>
      </c>
      <c r="C6" s="149">
        <v>29.605</v>
      </c>
      <c r="D6" s="150">
        <v>97.3</v>
      </c>
      <c r="E6" s="150">
        <v>97.5</v>
      </c>
      <c r="F6" s="151">
        <v>94.6</v>
      </c>
      <c r="G6" s="152">
        <f>ROUND((F6/E6-1)*100,1)</f>
        <v>-3</v>
      </c>
      <c r="H6" s="153">
        <f>ROUND((F6/D6-1)*100,1)</f>
        <v>-2.8</v>
      </c>
      <c r="S6" s="23"/>
      <c r="T6" s="24"/>
      <c r="U6" s="24"/>
      <c r="V6" s="154"/>
      <c r="W6" s="155"/>
      <c r="X6" s="156"/>
      <c r="Y6" s="157"/>
      <c r="Z6" s="157"/>
      <c r="AA6" s="142"/>
      <c r="AB6" s="143"/>
      <c r="AC6" s="36" t="s">
        <v>24</v>
      </c>
      <c r="AD6" s="37" t="s">
        <v>25</v>
      </c>
      <c r="AE6" s="150">
        <v>90.9</v>
      </c>
      <c r="AF6" s="158">
        <v>94.9</v>
      </c>
      <c r="AG6" s="159">
        <v>95.4</v>
      </c>
      <c r="AH6" s="35">
        <f>AVERAGE(AE6:AG6)</f>
        <v>93.733333333333348</v>
      </c>
      <c r="AI6" s="35">
        <f>STDEV(AE6:AG6)/AH6*100</f>
        <v>2.631338653440388</v>
      </c>
      <c r="AJ6" s="160"/>
      <c r="AK6" s="160"/>
      <c r="AL6" s="161" t="s">
        <v>24</v>
      </c>
      <c r="AM6" s="162" t="s">
        <v>25</v>
      </c>
      <c r="AN6" s="163">
        <v>90.9</v>
      </c>
      <c r="AO6" s="163">
        <v>91.2</v>
      </c>
      <c r="AP6" s="164">
        <v>99.5</v>
      </c>
      <c r="AQ6" s="163">
        <v>97.1</v>
      </c>
      <c r="AR6" s="163">
        <v>98.1</v>
      </c>
      <c r="AS6" s="163">
        <v>99.7</v>
      </c>
      <c r="AT6" s="108"/>
      <c r="AV6" s="161" t="s">
        <v>24</v>
      </c>
      <c r="AW6" s="162" t="s">
        <v>25</v>
      </c>
      <c r="AX6" s="145">
        <v>0</v>
      </c>
      <c r="AY6" s="145">
        <v>-0.3</v>
      </c>
      <c r="AZ6" s="145">
        <v>-4.5999999999999996</v>
      </c>
      <c r="BA6" s="145">
        <v>-2.2999999999999998</v>
      </c>
      <c r="BB6" s="145">
        <v>-2.8</v>
      </c>
      <c r="BC6" s="145">
        <v>-4.3</v>
      </c>
    </row>
    <row r="7" spans="1:62" ht="12.75" customHeight="1" x14ac:dyDescent="0.25">
      <c r="A7" s="45" t="s">
        <v>26</v>
      </c>
      <c r="B7" s="46" t="s">
        <v>27</v>
      </c>
      <c r="C7" s="165">
        <v>28.256</v>
      </c>
      <c r="D7" s="150">
        <v>97.1</v>
      </c>
      <c r="E7" s="150">
        <v>97.3</v>
      </c>
      <c r="F7" s="166">
        <v>94.3</v>
      </c>
      <c r="G7" s="152">
        <f>ROUND((F7/E7-1)*100,1)</f>
        <v>-3.1</v>
      </c>
      <c r="H7" s="153">
        <f t="shared" ref="H7:H42" si="0">ROUND((F7/D7-1)*100,1)</f>
        <v>-2.9</v>
      </c>
      <c r="S7" s="23"/>
      <c r="T7" s="24"/>
      <c r="U7" s="24"/>
      <c r="V7" s="154"/>
      <c r="W7" s="155"/>
      <c r="X7" s="156"/>
      <c r="Y7" s="157"/>
      <c r="Z7" s="157"/>
      <c r="AA7" s="142"/>
      <c r="AB7" s="143"/>
      <c r="AC7" s="45" t="s">
        <v>26</v>
      </c>
      <c r="AD7" s="46" t="s">
        <v>27</v>
      </c>
      <c r="AE7" s="150">
        <v>90.3</v>
      </c>
      <c r="AF7" s="158">
        <v>94.7</v>
      </c>
      <c r="AG7" s="159">
        <v>95.1</v>
      </c>
      <c r="AH7" s="35">
        <f t="shared" ref="AH7:AH41" si="1">AVERAGE(AE7:AG7)</f>
        <v>93.366666666666674</v>
      </c>
      <c r="AI7" s="35">
        <f t="shared" ref="AI7:AI41" si="2">STDEV(AE7:AG7)/AH7*100</f>
        <v>2.8525504256248739</v>
      </c>
      <c r="AJ7" s="160"/>
      <c r="AK7" s="160"/>
      <c r="AL7" s="167" t="s">
        <v>26</v>
      </c>
      <c r="AM7" s="168" t="s">
        <v>27</v>
      </c>
      <c r="AN7" s="163">
        <v>90.3</v>
      </c>
      <c r="AO7" s="163">
        <v>90.6</v>
      </c>
      <c r="AP7" s="164">
        <v>99.5</v>
      </c>
      <c r="AQ7" s="163">
        <v>97</v>
      </c>
      <c r="AR7" s="163">
        <v>98</v>
      </c>
      <c r="AS7" s="163">
        <v>99.6</v>
      </c>
      <c r="AT7" s="108"/>
      <c r="AV7" s="167" t="s">
        <v>26</v>
      </c>
      <c r="AW7" s="168" t="s">
        <v>27</v>
      </c>
      <c r="AX7" s="145">
        <v>0</v>
      </c>
      <c r="AY7" s="145">
        <v>-0.3</v>
      </c>
      <c r="AZ7" s="145">
        <v>-4.8</v>
      </c>
      <c r="BA7" s="145">
        <v>-2.4</v>
      </c>
      <c r="BB7" s="145">
        <v>-3</v>
      </c>
      <c r="BC7" s="145">
        <v>-4.5</v>
      </c>
    </row>
    <row r="8" spans="1:62" ht="12" customHeight="1" x14ac:dyDescent="0.25">
      <c r="A8" s="45" t="s">
        <v>28</v>
      </c>
      <c r="B8" s="53" t="s">
        <v>29</v>
      </c>
      <c r="C8" s="169">
        <v>4.8869999999999996</v>
      </c>
      <c r="D8" s="150">
        <v>103.9</v>
      </c>
      <c r="E8" s="150">
        <v>102.7</v>
      </c>
      <c r="F8" s="166">
        <v>102.9</v>
      </c>
      <c r="G8" s="152">
        <f t="shared" ref="G8:G42" si="3">ROUND((F8/E8-1)*100,1)</f>
        <v>0.2</v>
      </c>
      <c r="H8" s="153">
        <f t="shared" si="0"/>
        <v>-1</v>
      </c>
      <c r="S8" s="23"/>
      <c r="T8" s="24"/>
      <c r="U8" s="24"/>
      <c r="V8" s="154"/>
      <c r="W8" s="155"/>
      <c r="X8" s="156"/>
      <c r="Y8" s="157"/>
      <c r="Z8" s="157"/>
      <c r="AA8" s="142"/>
      <c r="AB8" s="143"/>
      <c r="AC8" s="45" t="s">
        <v>28</v>
      </c>
      <c r="AD8" s="53" t="s">
        <v>29</v>
      </c>
      <c r="AE8" s="150">
        <v>99.3</v>
      </c>
      <c r="AF8" s="158">
        <v>104.1</v>
      </c>
      <c r="AG8" s="159">
        <v>102.2</v>
      </c>
      <c r="AH8" s="35">
        <f t="shared" si="1"/>
        <v>101.86666666666666</v>
      </c>
      <c r="AI8" s="35">
        <f t="shared" si="2"/>
        <v>2.3730027171879433</v>
      </c>
      <c r="AJ8" s="160"/>
      <c r="AK8" s="160"/>
      <c r="AL8" s="167" t="s">
        <v>28</v>
      </c>
      <c r="AM8" s="168" t="s">
        <v>29</v>
      </c>
      <c r="AN8" s="163">
        <v>98.9</v>
      </c>
      <c r="AO8" s="163">
        <v>100.1</v>
      </c>
      <c r="AP8" s="164">
        <v>104.1</v>
      </c>
      <c r="AQ8" s="163">
        <v>105.8</v>
      </c>
      <c r="AR8" s="163">
        <v>102</v>
      </c>
      <c r="AS8" s="163">
        <v>102.5</v>
      </c>
      <c r="AT8" s="108"/>
      <c r="AV8" s="167" t="s">
        <v>28</v>
      </c>
      <c r="AW8" s="168" t="s">
        <v>29</v>
      </c>
      <c r="AX8" s="145">
        <v>0.4</v>
      </c>
      <c r="AY8" s="145">
        <v>-0.8</v>
      </c>
      <c r="AZ8" s="145">
        <v>0</v>
      </c>
      <c r="BA8" s="145">
        <v>-1.6</v>
      </c>
      <c r="BB8" s="145">
        <v>0.2</v>
      </c>
      <c r="BC8" s="145">
        <v>-0.3</v>
      </c>
    </row>
    <row r="9" spans="1:62" ht="12" customHeight="1" x14ac:dyDescent="0.25">
      <c r="A9" s="45" t="s">
        <v>30</v>
      </c>
      <c r="B9" s="55" t="s">
        <v>31</v>
      </c>
      <c r="C9" s="149">
        <v>6.18</v>
      </c>
      <c r="D9" s="150">
        <v>96.7</v>
      </c>
      <c r="E9" s="150">
        <v>95.6</v>
      </c>
      <c r="F9" s="166">
        <v>95.8</v>
      </c>
      <c r="G9" s="152">
        <f t="shared" si="3"/>
        <v>0.2</v>
      </c>
      <c r="H9" s="153">
        <f t="shared" si="0"/>
        <v>-0.9</v>
      </c>
      <c r="S9" s="23"/>
      <c r="T9" s="24"/>
      <c r="U9" s="24"/>
      <c r="V9" s="154"/>
      <c r="W9" s="155"/>
      <c r="X9" s="156"/>
      <c r="Y9" s="157"/>
      <c r="Z9" s="157"/>
      <c r="AA9" s="170"/>
      <c r="AB9" s="143"/>
      <c r="AC9" s="45" t="s">
        <v>30</v>
      </c>
      <c r="AD9" s="55" t="s">
        <v>31</v>
      </c>
      <c r="AE9" s="150">
        <v>90.2</v>
      </c>
      <c r="AF9" s="158">
        <v>95.4</v>
      </c>
      <c r="AG9" s="159">
        <v>97.2</v>
      </c>
      <c r="AH9" s="35">
        <f t="shared" si="1"/>
        <v>94.266666666666666</v>
      </c>
      <c r="AI9" s="35">
        <f t="shared" si="2"/>
        <v>3.8560978444739993</v>
      </c>
      <c r="AJ9" s="160"/>
      <c r="AK9" s="160"/>
      <c r="AL9" s="167" t="s">
        <v>30</v>
      </c>
      <c r="AM9" s="168" t="s">
        <v>31</v>
      </c>
      <c r="AN9" s="163">
        <v>88.7</v>
      </c>
      <c r="AO9" s="163">
        <v>87.8</v>
      </c>
      <c r="AP9" s="164">
        <v>95.4</v>
      </c>
      <c r="AQ9" s="163">
        <v>97.3</v>
      </c>
      <c r="AR9" s="163">
        <v>97.2</v>
      </c>
      <c r="AS9" s="163">
        <v>99.5</v>
      </c>
      <c r="AT9" s="108"/>
      <c r="AV9" s="167" t="s">
        <v>30</v>
      </c>
      <c r="AW9" s="168" t="s">
        <v>31</v>
      </c>
      <c r="AX9" s="145">
        <v>1.7</v>
      </c>
      <c r="AY9" s="145">
        <v>2.7</v>
      </c>
      <c r="AZ9" s="145">
        <v>0</v>
      </c>
      <c r="BA9" s="145">
        <v>-2</v>
      </c>
      <c r="BB9" s="145">
        <v>0</v>
      </c>
      <c r="BC9" s="145">
        <v>-2.2999999999999998</v>
      </c>
    </row>
    <row r="10" spans="1:62" ht="12" customHeight="1" x14ac:dyDescent="0.25">
      <c r="A10" s="45" t="s">
        <v>32</v>
      </c>
      <c r="B10" s="53" t="s">
        <v>33</v>
      </c>
      <c r="C10" s="171">
        <v>0.90300000000000002</v>
      </c>
      <c r="D10" s="150">
        <v>87.5</v>
      </c>
      <c r="E10" s="150">
        <v>73.900000000000006</v>
      </c>
      <c r="F10" s="166">
        <v>73.8</v>
      </c>
      <c r="G10" s="152">
        <f t="shared" si="3"/>
        <v>-0.1</v>
      </c>
      <c r="H10" s="153">
        <f t="shared" si="0"/>
        <v>-15.7</v>
      </c>
      <c r="S10" s="29"/>
      <c r="T10" s="30"/>
      <c r="U10" s="30"/>
      <c r="V10" s="172"/>
      <c r="W10" s="173"/>
      <c r="X10" s="174"/>
      <c r="Y10" s="175"/>
      <c r="Z10" s="175"/>
      <c r="AA10" s="176"/>
      <c r="AB10" s="143"/>
      <c r="AC10" s="45" t="s">
        <v>32</v>
      </c>
      <c r="AD10" s="53" t="s">
        <v>33</v>
      </c>
      <c r="AE10" s="150">
        <v>73.5</v>
      </c>
      <c r="AF10" s="158">
        <v>74.599999999999994</v>
      </c>
      <c r="AG10" s="159">
        <v>76.8</v>
      </c>
      <c r="AH10" s="35">
        <f t="shared" si="1"/>
        <v>74.966666666666654</v>
      </c>
      <c r="AI10" s="35">
        <f t="shared" si="2"/>
        <v>2.2413665026462528</v>
      </c>
      <c r="AJ10" s="160"/>
      <c r="AK10" s="160"/>
      <c r="AL10" s="167" t="s">
        <v>32</v>
      </c>
      <c r="AM10" s="168" t="s">
        <v>33</v>
      </c>
      <c r="AN10" s="163">
        <v>72.400000000000006</v>
      </c>
      <c r="AO10" s="163">
        <v>81.3</v>
      </c>
      <c r="AP10" s="164">
        <v>74.400000000000006</v>
      </c>
      <c r="AQ10" s="163">
        <v>87.8</v>
      </c>
      <c r="AR10" s="163">
        <v>78.099999999999994</v>
      </c>
      <c r="AS10" s="163">
        <v>91.4</v>
      </c>
      <c r="AT10" s="108"/>
      <c r="AV10" s="167" t="s">
        <v>32</v>
      </c>
      <c r="AW10" s="168" t="s">
        <v>33</v>
      </c>
      <c r="AX10" s="145">
        <v>1.5</v>
      </c>
      <c r="AY10" s="145">
        <v>-9.6</v>
      </c>
      <c r="AZ10" s="145">
        <v>0.3</v>
      </c>
      <c r="BA10" s="145">
        <v>-15</v>
      </c>
      <c r="BB10" s="145">
        <v>-1.7</v>
      </c>
      <c r="BC10" s="145">
        <v>-16</v>
      </c>
    </row>
    <row r="11" spans="1:62" ht="12" customHeight="1" x14ac:dyDescent="0.25">
      <c r="A11" s="45" t="s">
        <v>34</v>
      </c>
      <c r="B11" s="55" t="s">
        <v>35</v>
      </c>
      <c r="C11" s="177">
        <v>3.5270000000000001</v>
      </c>
      <c r="D11" s="150">
        <v>97.5</v>
      </c>
      <c r="E11" s="150">
        <v>97.7</v>
      </c>
      <c r="F11" s="166">
        <v>96</v>
      </c>
      <c r="G11" s="152">
        <f t="shared" si="3"/>
        <v>-1.7</v>
      </c>
      <c r="H11" s="153">
        <f t="shared" si="0"/>
        <v>-1.5</v>
      </c>
      <c r="S11" s="45" t="s">
        <v>24</v>
      </c>
      <c r="T11" s="55" t="s">
        <v>25</v>
      </c>
      <c r="U11" s="149">
        <v>29.605</v>
      </c>
      <c r="V11" s="178">
        <v>97.5</v>
      </c>
      <c r="W11" s="179">
        <v>94.6</v>
      </c>
      <c r="X11" s="180">
        <f t="shared" ref="X11:X23" si="4">ROUND((W11/V11-1)*100,3)</f>
        <v>-2.9740000000000002</v>
      </c>
      <c r="Y11" s="180">
        <f>ROUND(((W11-V11)*U11/$V$23),3)</f>
        <v>-0.82599999999999996</v>
      </c>
      <c r="Z11" s="181">
        <f>ROUND(Y11/$Y$23*100,1)</f>
        <v>158.19999999999999</v>
      </c>
      <c r="AA11" s="178"/>
      <c r="AB11" s="143"/>
      <c r="AC11" s="45" t="s">
        <v>34</v>
      </c>
      <c r="AD11" s="55" t="s">
        <v>35</v>
      </c>
      <c r="AE11" s="150">
        <v>93</v>
      </c>
      <c r="AF11" s="158">
        <v>95.1</v>
      </c>
      <c r="AG11" s="159">
        <v>99.7</v>
      </c>
      <c r="AH11" s="35">
        <f t="shared" si="1"/>
        <v>95.933333333333337</v>
      </c>
      <c r="AI11" s="35">
        <f t="shared" si="2"/>
        <v>3.5721209822282098</v>
      </c>
      <c r="AJ11" s="160"/>
      <c r="AK11" s="160"/>
      <c r="AL11" s="167" t="s">
        <v>34</v>
      </c>
      <c r="AM11" s="168" t="s">
        <v>35</v>
      </c>
      <c r="AN11" s="163">
        <v>92.9</v>
      </c>
      <c r="AO11" s="163">
        <v>93.6</v>
      </c>
      <c r="AP11" s="164">
        <v>99.3</v>
      </c>
      <c r="AQ11" s="163">
        <v>97.7</v>
      </c>
      <c r="AR11" s="163">
        <v>100.2</v>
      </c>
      <c r="AS11" s="163">
        <v>100.9</v>
      </c>
      <c r="AT11" s="108"/>
      <c r="AV11" s="167" t="s">
        <v>34</v>
      </c>
      <c r="AW11" s="168" t="s">
        <v>35</v>
      </c>
      <c r="AX11" s="145">
        <v>0.1</v>
      </c>
      <c r="AY11" s="145">
        <v>-0.6</v>
      </c>
      <c r="AZ11" s="145">
        <v>-4.2</v>
      </c>
      <c r="BA11" s="145">
        <v>-2.7</v>
      </c>
      <c r="BB11" s="145">
        <v>-0.5</v>
      </c>
      <c r="BC11" s="145">
        <v>-1.2</v>
      </c>
    </row>
    <row r="12" spans="1:62" ht="15" customHeight="1" x14ac:dyDescent="0.25">
      <c r="A12" s="45" t="s">
        <v>36</v>
      </c>
      <c r="B12" s="53" t="s">
        <v>37</v>
      </c>
      <c r="C12" s="171">
        <v>1.335</v>
      </c>
      <c r="D12" s="150">
        <v>98.1</v>
      </c>
      <c r="E12" s="150">
        <v>97</v>
      </c>
      <c r="F12" s="166">
        <v>97</v>
      </c>
      <c r="G12" s="152">
        <f t="shared" si="3"/>
        <v>0</v>
      </c>
      <c r="H12" s="153">
        <f t="shared" si="0"/>
        <v>-1.1000000000000001</v>
      </c>
      <c r="S12" s="45" t="s">
        <v>48</v>
      </c>
      <c r="T12" s="55" t="s">
        <v>49</v>
      </c>
      <c r="U12" s="177">
        <v>0.61499999999999999</v>
      </c>
      <c r="V12" s="178">
        <v>121.4</v>
      </c>
      <c r="W12" s="179">
        <v>121.4</v>
      </c>
      <c r="X12" s="180">
        <f t="shared" si="4"/>
        <v>0</v>
      </c>
      <c r="Y12" s="180">
        <f t="shared" ref="Y12:Y22" si="5">ROUND(((W12-V12)*U12/$V$23),3)</f>
        <v>0</v>
      </c>
      <c r="Z12" s="181">
        <f t="shared" ref="Z12:Z22" si="6">ROUND(Y12/$Y$23*100,2)</f>
        <v>0</v>
      </c>
      <c r="AA12" s="182">
        <f t="shared" ref="AA12:AA23" si="7">ROUND((X12/V12-1)*100,1)</f>
        <v>-100</v>
      </c>
      <c r="AB12" s="143"/>
      <c r="AC12" s="45" t="s">
        <v>36</v>
      </c>
      <c r="AD12" s="53" t="s">
        <v>37</v>
      </c>
      <c r="AE12" s="150">
        <v>93.2</v>
      </c>
      <c r="AF12" s="158">
        <v>96.6</v>
      </c>
      <c r="AG12" s="159">
        <v>98.6</v>
      </c>
      <c r="AH12" s="35">
        <f t="shared" si="1"/>
        <v>96.133333333333326</v>
      </c>
      <c r="AI12" s="35">
        <f t="shared" si="2"/>
        <v>2.8398883813374809</v>
      </c>
      <c r="AJ12" s="160"/>
      <c r="AK12" s="160"/>
      <c r="AL12" s="167" t="s">
        <v>36</v>
      </c>
      <c r="AM12" s="168" t="s">
        <v>37</v>
      </c>
      <c r="AN12" s="163">
        <v>93.9</v>
      </c>
      <c r="AO12" s="163">
        <v>93.9</v>
      </c>
      <c r="AP12" s="164">
        <v>96.6</v>
      </c>
      <c r="AQ12" s="163">
        <v>98.7</v>
      </c>
      <c r="AR12" s="163">
        <v>98.6</v>
      </c>
      <c r="AS12" s="163">
        <v>99</v>
      </c>
      <c r="AT12" s="108"/>
      <c r="AV12" s="167" t="s">
        <v>36</v>
      </c>
      <c r="AW12" s="168" t="s">
        <v>37</v>
      </c>
      <c r="AX12" s="145">
        <v>-0.7</v>
      </c>
      <c r="AY12" s="145">
        <v>-0.7</v>
      </c>
      <c r="AZ12" s="145">
        <v>0</v>
      </c>
      <c r="BA12" s="145">
        <v>-2.1</v>
      </c>
      <c r="BB12" s="145">
        <v>0</v>
      </c>
      <c r="BC12" s="145">
        <v>-0.4</v>
      </c>
    </row>
    <row r="13" spans="1:62" ht="16.5" customHeight="1" x14ac:dyDescent="0.25">
      <c r="A13" s="45" t="s">
        <v>38</v>
      </c>
      <c r="B13" s="55" t="s">
        <v>39</v>
      </c>
      <c r="C13" s="177">
        <v>2.8560000000000003</v>
      </c>
      <c r="D13" s="150">
        <v>103.3</v>
      </c>
      <c r="E13" s="150">
        <v>101.7</v>
      </c>
      <c r="F13" s="166">
        <v>98.7</v>
      </c>
      <c r="G13" s="152">
        <f t="shared" si="3"/>
        <v>-2.9</v>
      </c>
      <c r="H13" s="153">
        <f t="shared" si="0"/>
        <v>-4.5</v>
      </c>
      <c r="S13" s="183" t="s">
        <v>50</v>
      </c>
      <c r="T13" s="55" t="s">
        <v>51</v>
      </c>
      <c r="U13" s="177">
        <v>6.4719999999999995</v>
      </c>
      <c r="V13" s="178">
        <v>102.4</v>
      </c>
      <c r="W13" s="179">
        <v>102.7</v>
      </c>
      <c r="X13" s="180">
        <f t="shared" si="4"/>
        <v>0.29299999999999998</v>
      </c>
      <c r="Y13" s="180">
        <f t="shared" si="5"/>
        <v>1.9E-2</v>
      </c>
      <c r="Z13" s="181">
        <f t="shared" si="6"/>
        <v>-3.64</v>
      </c>
      <c r="AA13" s="182">
        <f t="shared" si="7"/>
        <v>-99.7</v>
      </c>
      <c r="AB13" s="143"/>
      <c r="AC13" s="45" t="s">
        <v>38</v>
      </c>
      <c r="AD13" s="55" t="s">
        <v>39</v>
      </c>
      <c r="AE13" s="150">
        <v>90.7</v>
      </c>
      <c r="AF13" s="158">
        <v>101.9</v>
      </c>
      <c r="AG13" s="159">
        <v>99.7</v>
      </c>
      <c r="AH13" s="35">
        <f t="shared" si="1"/>
        <v>97.433333333333337</v>
      </c>
      <c r="AI13" s="35">
        <f t="shared" si="2"/>
        <v>6.090402685316092</v>
      </c>
      <c r="AJ13" s="160"/>
      <c r="AK13" s="160"/>
      <c r="AL13" s="167" t="s">
        <v>38</v>
      </c>
      <c r="AM13" s="168" t="s">
        <v>39</v>
      </c>
      <c r="AN13" s="163">
        <v>92</v>
      </c>
      <c r="AO13" s="163">
        <v>92</v>
      </c>
      <c r="AP13" s="164">
        <v>107.1</v>
      </c>
      <c r="AQ13" s="163">
        <v>104.6</v>
      </c>
      <c r="AR13" s="163">
        <v>101.1</v>
      </c>
      <c r="AS13" s="163">
        <v>106.9</v>
      </c>
      <c r="AT13" s="108"/>
      <c r="AV13" s="167" t="s">
        <v>38</v>
      </c>
      <c r="AW13" s="168" t="s">
        <v>39</v>
      </c>
      <c r="AX13" s="145">
        <v>-1.4</v>
      </c>
      <c r="AY13" s="145">
        <v>-1.4</v>
      </c>
      <c r="AZ13" s="145">
        <v>-4.9000000000000004</v>
      </c>
      <c r="BA13" s="145">
        <v>-2.6</v>
      </c>
      <c r="BB13" s="145">
        <v>-1.4</v>
      </c>
      <c r="BC13" s="145">
        <v>-6.7</v>
      </c>
      <c r="BF13" s="96"/>
      <c r="BH13" s="95"/>
      <c r="BI13" s="95"/>
      <c r="BJ13" s="95"/>
    </row>
    <row r="14" spans="1:62" ht="17.25" customHeight="1" x14ac:dyDescent="0.25">
      <c r="A14" s="45" t="s">
        <v>40</v>
      </c>
      <c r="B14" s="55" t="s">
        <v>41</v>
      </c>
      <c r="C14" s="177">
        <v>6.016</v>
      </c>
      <c r="D14" s="150">
        <v>86.6</v>
      </c>
      <c r="E14" s="150">
        <v>92.8</v>
      </c>
      <c r="F14" s="166">
        <v>80.5</v>
      </c>
      <c r="G14" s="152">
        <f t="shared" si="3"/>
        <v>-13.3</v>
      </c>
      <c r="H14" s="153">
        <f t="shared" si="0"/>
        <v>-7</v>
      </c>
      <c r="S14" s="184" t="s">
        <v>63</v>
      </c>
      <c r="T14" s="53" t="s">
        <v>64</v>
      </c>
      <c r="U14" s="171">
        <v>25.359000000000002</v>
      </c>
      <c r="V14" s="178">
        <v>115.3</v>
      </c>
      <c r="W14" s="179">
        <v>116.2</v>
      </c>
      <c r="X14" s="180">
        <f t="shared" si="4"/>
        <v>0.78100000000000003</v>
      </c>
      <c r="Y14" s="180">
        <f t="shared" si="5"/>
        <v>0.22</v>
      </c>
      <c r="Z14" s="181">
        <f t="shared" si="6"/>
        <v>-42.15</v>
      </c>
      <c r="AA14" s="182">
        <f t="shared" si="7"/>
        <v>-99.3</v>
      </c>
      <c r="AB14" s="143"/>
      <c r="AC14" s="45" t="s">
        <v>40</v>
      </c>
      <c r="AD14" s="55" t="s">
        <v>41</v>
      </c>
      <c r="AE14" s="150">
        <v>78.5</v>
      </c>
      <c r="AF14" s="158">
        <v>79.7</v>
      </c>
      <c r="AG14" s="159">
        <v>82.8</v>
      </c>
      <c r="AH14" s="35">
        <f t="shared" si="1"/>
        <v>80.333333333333329</v>
      </c>
      <c r="AI14" s="35">
        <f t="shared" si="2"/>
        <v>2.7620646042560337</v>
      </c>
      <c r="AJ14" s="160"/>
      <c r="AK14" s="160"/>
      <c r="AL14" s="167" t="s">
        <v>40</v>
      </c>
      <c r="AM14" s="168" t="s">
        <v>41</v>
      </c>
      <c r="AN14" s="163">
        <v>80.2</v>
      </c>
      <c r="AO14" s="163">
        <v>80.099999999999994</v>
      </c>
      <c r="AP14" s="164">
        <v>96.9</v>
      </c>
      <c r="AQ14" s="163">
        <v>83.1</v>
      </c>
      <c r="AR14" s="163">
        <v>95.1</v>
      </c>
      <c r="AS14" s="163">
        <v>93.1</v>
      </c>
      <c r="AT14" s="108"/>
      <c r="AV14" s="167" t="s">
        <v>40</v>
      </c>
      <c r="AW14" s="168" t="s">
        <v>41</v>
      </c>
      <c r="AX14" s="145">
        <v>-2.1</v>
      </c>
      <c r="AY14" s="145">
        <v>-2</v>
      </c>
      <c r="AZ14" s="145">
        <v>-17.8</v>
      </c>
      <c r="BA14" s="145">
        <v>-4.0999999999999996</v>
      </c>
      <c r="BB14" s="145">
        <v>-12.9</v>
      </c>
      <c r="BC14" s="145">
        <v>-11.1</v>
      </c>
    </row>
    <row r="15" spans="1:62" ht="15" customHeight="1" x14ac:dyDescent="0.25">
      <c r="A15" s="45" t="s">
        <v>42</v>
      </c>
      <c r="B15" s="55" t="s">
        <v>43</v>
      </c>
      <c r="C15" s="177">
        <v>2.0750000000000002</v>
      </c>
      <c r="D15" s="150">
        <v>102.4</v>
      </c>
      <c r="E15" s="150">
        <v>102.2</v>
      </c>
      <c r="F15" s="166">
        <v>102.2</v>
      </c>
      <c r="G15" s="152">
        <f t="shared" si="3"/>
        <v>0</v>
      </c>
      <c r="H15" s="153">
        <f t="shared" si="0"/>
        <v>-0.2</v>
      </c>
      <c r="S15" s="184" t="s">
        <v>73</v>
      </c>
      <c r="T15" s="53" t="s">
        <v>74</v>
      </c>
      <c r="U15" s="171">
        <v>6.5239999999999991</v>
      </c>
      <c r="V15" s="178">
        <v>98.7</v>
      </c>
      <c r="W15" s="179">
        <v>98.6</v>
      </c>
      <c r="X15" s="180">
        <f t="shared" si="4"/>
        <v>-0.10100000000000001</v>
      </c>
      <c r="Y15" s="180">
        <f t="shared" si="5"/>
        <v>-6.0000000000000001E-3</v>
      </c>
      <c r="Z15" s="181">
        <f t="shared" si="6"/>
        <v>1.1499999999999999</v>
      </c>
      <c r="AA15" s="182">
        <f t="shared" si="7"/>
        <v>-100.1</v>
      </c>
      <c r="AB15" s="143"/>
      <c r="AC15" s="45" t="s">
        <v>42</v>
      </c>
      <c r="AD15" s="55" t="s">
        <v>43</v>
      </c>
      <c r="AE15" s="150">
        <v>95.3</v>
      </c>
      <c r="AF15" s="158">
        <v>103</v>
      </c>
      <c r="AG15" s="159">
        <v>103.9</v>
      </c>
      <c r="AH15" s="35">
        <f t="shared" si="1"/>
        <v>100.73333333333335</v>
      </c>
      <c r="AI15" s="35">
        <f t="shared" si="2"/>
        <v>4.6924621372614252</v>
      </c>
      <c r="AJ15" s="160"/>
      <c r="AK15" s="160"/>
      <c r="AL15" s="167" t="s">
        <v>42</v>
      </c>
      <c r="AM15" s="168" t="s">
        <v>43</v>
      </c>
      <c r="AN15" s="163">
        <v>95.2</v>
      </c>
      <c r="AO15" s="163">
        <v>97.5</v>
      </c>
      <c r="AP15" s="164">
        <v>103</v>
      </c>
      <c r="AQ15" s="163">
        <v>102.9</v>
      </c>
      <c r="AR15" s="163">
        <v>103.9</v>
      </c>
      <c r="AS15" s="163">
        <v>103.6</v>
      </c>
      <c r="AT15" s="108"/>
      <c r="AV15" s="167" t="s">
        <v>42</v>
      </c>
      <c r="AW15" s="168" t="s">
        <v>43</v>
      </c>
      <c r="AX15" s="145">
        <v>0.1</v>
      </c>
      <c r="AY15" s="145">
        <v>-2.2999999999999998</v>
      </c>
      <c r="AZ15" s="145">
        <v>0</v>
      </c>
      <c r="BA15" s="145">
        <v>0.1</v>
      </c>
      <c r="BB15" s="145">
        <v>0</v>
      </c>
      <c r="BC15" s="145">
        <v>0.3</v>
      </c>
    </row>
    <row r="16" spans="1:62" ht="15" customHeight="1" x14ac:dyDescent="0.25">
      <c r="A16" s="45" t="s">
        <v>44</v>
      </c>
      <c r="B16" s="55" t="s">
        <v>45</v>
      </c>
      <c r="C16" s="177">
        <v>0.47700000000000009</v>
      </c>
      <c r="D16" s="150">
        <v>115.6</v>
      </c>
      <c r="E16" s="150">
        <v>117.3</v>
      </c>
      <c r="F16" s="166">
        <v>117.3</v>
      </c>
      <c r="G16" s="152">
        <f t="shared" si="3"/>
        <v>0</v>
      </c>
      <c r="H16" s="153">
        <f t="shared" si="0"/>
        <v>1.5</v>
      </c>
      <c r="S16" s="183" t="s">
        <v>79</v>
      </c>
      <c r="T16" s="55" t="s">
        <v>80</v>
      </c>
      <c r="U16" s="177">
        <v>4.1419999999999995</v>
      </c>
      <c r="V16" s="178">
        <v>116.9</v>
      </c>
      <c r="W16" s="179">
        <v>117.2</v>
      </c>
      <c r="X16" s="180">
        <f t="shared" si="4"/>
        <v>0.25700000000000001</v>
      </c>
      <c r="Y16" s="180">
        <f t="shared" si="5"/>
        <v>1.2E-2</v>
      </c>
      <c r="Z16" s="181">
        <f t="shared" si="6"/>
        <v>-2.2999999999999998</v>
      </c>
      <c r="AA16" s="182">
        <f t="shared" si="7"/>
        <v>-99.8</v>
      </c>
      <c r="AB16" s="143"/>
      <c r="AC16" s="45" t="s">
        <v>44</v>
      </c>
      <c r="AD16" s="55" t="s">
        <v>45</v>
      </c>
      <c r="AE16" s="150">
        <v>119.7</v>
      </c>
      <c r="AF16" s="158">
        <v>121.5</v>
      </c>
      <c r="AG16" s="159">
        <v>111</v>
      </c>
      <c r="AH16" s="35">
        <f t="shared" si="1"/>
        <v>117.39999999999999</v>
      </c>
      <c r="AI16" s="35">
        <f t="shared" si="2"/>
        <v>4.7829284979102074</v>
      </c>
      <c r="AJ16" s="160"/>
      <c r="AK16" s="160"/>
      <c r="AL16" s="167" t="s">
        <v>44</v>
      </c>
      <c r="AM16" s="168" t="s">
        <v>45</v>
      </c>
      <c r="AN16" s="163">
        <v>119.7</v>
      </c>
      <c r="AO16" s="163">
        <v>121.5</v>
      </c>
      <c r="AP16" s="164">
        <v>121.6</v>
      </c>
      <c r="AQ16" s="163">
        <v>114.5</v>
      </c>
      <c r="AR16" s="163">
        <v>111.1</v>
      </c>
      <c r="AS16" s="163">
        <v>113.2</v>
      </c>
      <c r="AT16" s="108"/>
      <c r="AV16" s="167" t="s">
        <v>44</v>
      </c>
      <c r="AW16" s="168" t="s">
        <v>45</v>
      </c>
      <c r="AX16" s="145">
        <v>0</v>
      </c>
      <c r="AY16" s="145">
        <v>-1.5</v>
      </c>
      <c r="AZ16" s="145">
        <v>-0.1</v>
      </c>
      <c r="BA16" s="145">
        <v>6.1</v>
      </c>
      <c r="BB16" s="145">
        <v>-0.1</v>
      </c>
      <c r="BC16" s="145">
        <v>-1.9</v>
      </c>
    </row>
    <row r="17" spans="1:55" ht="15" customHeight="1" x14ac:dyDescent="0.25">
      <c r="A17" s="45" t="s">
        <v>46</v>
      </c>
      <c r="B17" s="46" t="s">
        <v>47</v>
      </c>
      <c r="C17" s="185">
        <v>1.349</v>
      </c>
      <c r="D17" s="150">
        <v>100.8</v>
      </c>
      <c r="E17" s="150">
        <v>100.7</v>
      </c>
      <c r="F17" s="166">
        <v>100.8</v>
      </c>
      <c r="G17" s="152">
        <f t="shared" si="3"/>
        <v>0.1</v>
      </c>
      <c r="H17" s="153">
        <f t="shared" si="0"/>
        <v>0</v>
      </c>
      <c r="S17" s="45" t="s">
        <v>81</v>
      </c>
      <c r="T17" s="55" t="s">
        <v>82</v>
      </c>
      <c r="U17" s="177">
        <v>15.185</v>
      </c>
      <c r="V17" s="178">
        <v>95</v>
      </c>
      <c r="W17" s="179">
        <v>95</v>
      </c>
      <c r="X17" s="180">
        <f t="shared" si="4"/>
        <v>0</v>
      </c>
      <c r="Y17" s="180">
        <f t="shared" si="5"/>
        <v>0</v>
      </c>
      <c r="Z17" s="181">
        <f t="shared" si="6"/>
        <v>0</v>
      </c>
      <c r="AA17" s="182">
        <f t="shared" si="7"/>
        <v>-100</v>
      </c>
      <c r="AB17" s="143"/>
      <c r="AC17" s="45" t="s">
        <v>46</v>
      </c>
      <c r="AD17" s="46" t="s">
        <v>47</v>
      </c>
      <c r="AE17" s="150">
        <v>105.3</v>
      </c>
      <c r="AF17" s="158">
        <v>99.4</v>
      </c>
      <c r="AG17" s="159">
        <v>100.8</v>
      </c>
      <c r="AH17" s="35">
        <f t="shared" si="1"/>
        <v>101.83333333333333</v>
      </c>
      <c r="AI17" s="35">
        <f t="shared" si="2"/>
        <v>3.0272481428445923</v>
      </c>
      <c r="AJ17" s="160"/>
      <c r="AK17" s="160"/>
      <c r="AL17" s="167" t="s">
        <v>46</v>
      </c>
      <c r="AM17" s="168" t="s">
        <v>47</v>
      </c>
      <c r="AN17" s="163">
        <v>105.3</v>
      </c>
      <c r="AO17" s="163">
        <v>105.7</v>
      </c>
      <c r="AP17" s="164">
        <v>99.4</v>
      </c>
      <c r="AQ17" s="163">
        <v>99</v>
      </c>
      <c r="AR17" s="163">
        <v>100.6</v>
      </c>
      <c r="AS17" s="163">
        <v>100.8</v>
      </c>
      <c r="AT17" s="108"/>
      <c r="AV17" s="167" t="s">
        <v>46</v>
      </c>
      <c r="AW17" s="168" t="s">
        <v>47</v>
      </c>
      <c r="AX17" s="145">
        <v>0</v>
      </c>
      <c r="AY17" s="145">
        <v>-0.4</v>
      </c>
      <c r="AZ17" s="145">
        <v>0</v>
      </c>
      <c r="BA17" s="145">
        <v>0.4</v>
      </c>
      <c r="BB17" s="145">
        <v>0.2</v>
      </c>
      <c r="BC17" s="145">
        <v>0</v>
      </c>
    </row>
    <row r="18" spans="1:55" ht="14.25" customHeight="1" x14ac:dyDescent="0.25">
      <c r="A18" s="36" t="s">
        <v>48</v>
      </c>
      <c r="B18" s="37" t="s">
        <v>49</v>
      </c>
      <c r="C18" s="177">
        <v>0.61499999999999999</v>
      </c>
      <c r="D18" s="150">
        <v>121.6</v>
      </c>
      <c r="E18" s="150">
        <v>121.4</v>
      </c>
      <c r="F18" s="166">
        <v>121.4</v>
      </c>
      <c r="G18" s="152">
        <f t="shared" si="3"/>
        <v>0</v>
      </c>
      <c r="H18" s="153">
        <f t="shared" si="0"/>
        <v>-0.2</v>
      </c>
      <c r="S18" s="45" t="s">
        <v>83</v>
      </c>
      <c r="T18" s="55" t="s">
        <v>84</v>
      </c>
      <c r="U18" s="177">
        <v>3.109</v>
      </c>
      <c r="V18" s="178">
        <v>112.8</v>
      </c>
      <c r="W18" s="179">
        <v>112.7</v>
      </c>
      <c r="X18" s="180">
        <f t="shared" si="4"/>
        <v>-8.8999999999999996E-2</v>
      </c>
      <c r="Y18" s="180">
        <f t="shared" si="5"/>
        <v>-3.0000000000000001E-3</v>
      </c>
      <c r="Z18" s="181">
        <f t="shared" si="6"/>
        <v>0.56999999999999995</v>
      </c>
      <c r="AA18" s="182">
        <f t="shared" si="7"/>
        <v>-100.1</v>
      </c>
      <c r="AB18" s="94"/>
      <c r="AC18" s="36" t="s">
        <v>48</v>
      </c>
      <c r="AD18" s="37" t="s">
        <v>49</v>
      </c>
      <c r="AE18" s="150">
        <v>116.1</v>
      </c>
      <c r="AF18" s="150">
        <v>126</v>
      </c>
      <c r="AG18" s="159">
        <v>119.1</v>
      </c>
      <c r="AH18" s="35">
        <f t="shared" si="1"/>
        <v>120.39999999999999</v>
      </c>
      <c r="AI18" s="35">
        <f t="shared" si="2"/>
        <v>4.2162924074741079</v>
      </c>
      <c r="AJ18" s="160"/>
      <c r="AK18" s="160"/>
      <c r="AL18" s="161" t="s">
        <v>48</v>
      </c>
      <c r="AM18" s="162" t="s">
        <v>49</v>
      </c>
      <c r="AN18" s="163">
        <v>116.1</v>
      </c>
      <c r="AO18" s="163">
        <v>116.1</v>
      </c>
      <c r="AP18" s="163">
        <v>126</v>
      </c>
      <c r="AQ18" s="163">
        <v>125.7</v>
      </c>
      <c r="AR18" s="163">
        <v>119.1</v>
      </c>
      <c r="AS18" s="163">
        <v>120.1</v>
      </c>
      <c r="AT18" s="108"/>
      <c r="AV18" s="161" t="s">
        <v>48</v>
      </c>
      <c r="AW18" s="162" t="s">
        <v>49</v>
      </c>
      <c r="AX18" s="145">
        <v>0</v>
      </c>
      <c r="AY18" s="145">
        <v>0</v>
      </c>
      <c r="AZ18" s="145">
        <v>0</v>
      </c>
      <c r="BA18" s="145">
        <v>0.2</v>
      </c>
      <c r="BB18" s="145">
        <v>0</v>
      </c>
      <c r="BC18" s="145">
        <v>-0.8</v>
      </c>
    </row>
    <row r="19" spans="1:55" ht="11.25" customHeight="1" x14ac:dyDescent="0.25">
      <c r="A19" s="58" t="s">
        <v>50</v>
      </c>
      <c r="B19" s="37" t="s">
        <v>51</v>
      </c>
      <c r="C19" s="177">
        <v>6.4719999999999995</v>
      </c>
      <c r="D19" s="150">
        <v>103.2</v>
      </c>
      <c r="E19" s="150">
        <v>102.4</v>
      </c>
      <c r="F19" s="166">
        <v>102.7</v>
      </c>
      <c r="G19" s="152">
        <f t="shared" si="3"/>
        <v>0.3</v>
      </c>
      <c r="H19" s="153">
        <f t="shared" si="0"/>
        <v>-0.5</v>
      </c>
      <c r="S19" s="45" t="s">
        <v>85</v>
      </c>
      <c r="T19" s="55" t="s">
        <v>86</v>
      </c>
      <c r="U19" s="177">
        <v>1.998</v>
      </c>
      <c r="V19" s="178">
        <v>85.4</v>
      </c>
      <c r="W19" s="179">
        <v>87</v>
      </c>
      <c r="X19" s="180">
        <f t="shared" si="4"/>
        <v>1.8740000000000001</v>
      </c>
      <c r="Y19" s="180">
        <f t="shared" si="5"/>
        <v>3.1E-2</v>
      </c>
      <c r="Z19" s="181">
        <f t="shared" si="6"/>
        <v>-5.94</v>
      </c>
      <c r="AA19" s="182">
        <f t="shared" si="7"/>
        <v>-97.8</v>
      </c>
      <c r="AB19" s="94"/>
      <c r="AC19" s="58" t="s">
        <v>50</v>
      </c>
      <c r="AD19" s="37" t="s">
        <v>51</v>
      </c>
      <c r="AE19" s="150">
        <v>89.1</v>
      </c>
      <c r="AF19" s="158">
        <v>107.9</v>
      </c>
      <c r="AG19" s="159">
        <v>103.8</v>
      </c>
      <c r="AH19" s="35">
        <f t="shared" si="1"/>
        <v>100.26666666666667</v>
      </c>
      <c r="AI19" s="35">
        <f t="shared" si="2"/>
        <v>9.8592200299415396</v>
      </c>
      <c r="AJ19" s="186"/>
      <c r="AK19" s="186"/>
      <c r="AL19" s="161" t="s">
        <v>50</v>
      </c>
      <c r="AM19" s="162" t="s">
        <v>51</v>
      </c>
      <c r="AN19" s="163">
        <v>88.5</v>
      </c>
      <c r="AO19" s="163">
        <v>93.6</v>
      </c>
      <c r="AP19" s="164">
        <v>107.9</v>
      </c>
      <c r="AQ19" s="163">
        <v>107.6</v>
      </c>
      <c r="AR19" s="163">
        <v>103.4</v>
      </c>
      <c r="AS19" s="163">
        <v>103.9</v>
      </c>
      <c r="AT19" s="108"/>
      <c r="AV19" s="161" t="s">
        <v>50</v>
      </c>
      <c r="AW19" s="162" t="s">
        <v>51</v>
      </c>
      <c r="AX19" s="145">
        <v>0.7</v>
      </c>
      <c r="AY19" s="145">
        <v>-4.8</v>
      </c>
      <c r="AZ19" s="145">
        <v>0</v>
      </c>
      <c r="BA19" s="145">
        <v>0.3</v>
      </c>
      <c r="BB19" s="145">
        <v>0.4</v>
      </c>
      <c r="BC19" s="145">
        <v>-0.1</v>
      </c>
    </row>
    <row r="20" spans="1:55" ht="11.25" customHeight="1" x14ac:dyDescent="0.25">
      <c r="A20" s="45" t="s">
        <v>52</v>
      </c>
      <c r="B20" s="55" t="s">
        <v>53</v>
      </c>
      <c r="C20" s="177">
        <v>5.2859999999999996</v>
      </c>
      <c r="D20" s="150">
        <v>103.6</v>
      </c>
      <c r="E20" s="150">
        <v>102.8</v>
      </c>
      <c r="F20" s="166">
        <v>103</v>
      </c>
      <c r="G20" s="152">
        <f t="shared" si="3"/>
        <v>0.2</v>
      </c>
      <c r="H20" s="153">
        <f t="shared" si="0"/>
        <v>-0.6</v>
      </c>
      <c r="S20" s="183" t="s">
        <v>87</v>
      </c>
      <c r="T20" s="55" t="s">
        <v>88</v>
      </c>
      <c r="U20" s="177">
        <v>0.92199999999999993</v>
      </c>
      <c r="V20" s="178">
        <v>127.4</v>
      </c>
      <c r="W20" s="179">
        <v>127.4</v>
      </c>
      <c r="X20" s="180">
        <f t="shared" si="4"/>
        <v>0</v>
      </c>
      <c r="Y20" s="180">
        <f t="shared" si="5"/>
        <v>0</v>
      </c>
      <c r="Z20" s="181">
        <f t="shared" si="6"/>
        <v>0</v>
      </c>
      <c r="AA20" s="182">
        <f t="shared" si="7"/>
        <v>-100</v>
      </c>
      <c r="AB20" s="143"/>
      <c r="AC20" s="45" t="s">
        <v>52</v>
      </c>
      <c r="AD20" s="55" t="s">
        <v>53</v>
      </c>
      <c r="AE20" s="150">
        <v>88</v>
      </c>
      <c r="AF20" s="158">
        <v>109.6</v>
      </c>
      <c r="AG20" s="159">
        <v>103.4</v>
      </c>
      <c r="AH20" s="35">
        <f t="shared" si="1"/>
        <v>100.33333333333333</v>
      </c>
      <c r="AI20" s="35">
        <f t="shared" si="2"/>
        <v>11.084801124663157</v>
      </c>
      <c r="AJ20" s="160"/>
      <c r="AK20" s="160"/>
      <c r="AL20" s="167" t="s">
        <v>52</v>
      </c>
      <c r="AM20" s="168" t="s">
        <v>53</v>
      </c>
      <c r="AN20" s="163">
        <v>87.3</v>
      </c>
      <c r="AO20" s="163">
        <v>92.8</v>
      </c>
      <c r="AP20" s="164">
        <v>109.6</v>
      </c>
      <c r="AQ20" s="163">
        <v>109.1</v>
      </c>
      <c r="AR20" s="163">
        <v>103</v>
      </c>
      <c r="AS20" s="163">
        <v>103.9</v>
      </c>
      <c r="AT20" s="108"/>
      <c r="AV20" s="167" t="s">
        <v>52</v>
      </c>
      <c r="AW20" s="168" t="s">
        <v>53</v>
      </c>
      <c r="AX20" s="145">
        <v>0.8</v>
      </c>
      <c r="AY20" s="145">
        <v>-5.2</v>
      </c>
      <c r="AZ20" s="145">
        <v>0</v>
      </c>
      <c r="BA20" s="145">
        <v>0.5</v>
      </c>
      <c r="BB20" s="145">
        <v>0.4</v>
      </c>
      <c r="BC20" s="145">
        <v>-0.5</v>
      </c>
    </row>
    <row r="21" spans="1:55" ht="15" customHeight="1" x14ac:dyDescent="0.25">
      <c r="A21" s="45" t="s">
        <v>54</v>
      </c>
      <c r="B21" s="53" t="s">
        <v>55</v>
      </c>
      <c r="C21" s="171">
        <v>0.80600000000000005</v>
      </c>
      <c r="D21" s="150">
        <v>101.6</v>
      </c>
      <c r="E21" s="150">
        <v>98.9</v>
      </c>
      <c r="F21" s="166">
        <v>98.9</v>
      </c>
      <c r="G21" s="152">
        <f t="shared" si="3"/>
        <v>0</v>
      </c>
      <c r="H21" s="153">
        <f t="shared" si="0"/>
        <v>-2.7</v>
      </c>
      <c r="S21" s="183" t="s">
        <v>89</v>
      </c>
      <c r="T21" s="55" t="s">
        <v>90</v>
      </c>
      <c r="U21" s="177">
        <v>1.5270000000000001</v>
      </c>
      <c r="V21" s="178">
        <v>111.1</v>
      </c>
      <c r="W21" s="179">
        <v>111.7</v>
      </c>
      <c r="X21" s="180">
        <f t="shared" si="4"/>
        <v>0.54</v>
      </c>
      <c r="Y21" s="180">
        <f t="shared" si="5"/>
        <v>8.9999999999999993E-3</v>
      </c>
      <c r="Z21" s="181">
        <f t="shared" si="6"/>
        <v>-1.72</v>
      </c>
      <c r="AA21" s="182">
        <f t="shared" si="7"/>
        <v>-99.5</v>
      </c>
      <c r="AB21" s="187"/>
      <c r="AC21" s="45" t="s">
        <v>54</v>
      </c>
      <c r="AD21" s="53" t="s">
        <v>55</v>
      </c>
      <c r="AE21" s="150">
        <v>78.099999999999994</v>
      </c>
      <c r="AF21" s="158">
        <v>110.5</v>
      </c>
      <c r="AG21" s="159">
        <v>103.1</v>
      </c>
      <c r="AH21" s="35">
        <f t="shared" si="1"/>
        <v>97.233333333333334</v>
      </c>
      <c r="AI21" s="35">
        <f t="shared" si="2"/>
        <v>17.46111588557752</v>
      </c>
      <c r="AJ21" s="160"/>
      <c r="AK21" s="160"/>
      <c r="AL21" s="167" t="s">
        <v>54</v>
      </c>
      <c r="AM21" s="168" t="s">
        <v>55</v>
      </c>
      <c r="AN21" s="163">
        <v>77.900000000000006</v>
      </c>
      <c r="AO21" s="163">
        <v>82</v>
      </c>
      <c r="AP21" s="164">
        <v>110.5</v>
      </c>
      <c r="AQ21" s="163">
        <v>114.2</v>
      </c>
      <c r="AR21" s="163">
        <v>103.2</v>
      </c>
      <c r="AS21" s="163">
        <v>103.4</v>
      </c>
      <c r="AT21" s="108"/>
      <c r="AV21" s="167" t="s">
        <v>54</v>
      </c>
      <c r="AW21" s="168" t="s">
        <v>55</v>
      </c>
      <c r="AX21" s="145">
        <v>0.3</v>
      </c>
      <c r="AY21" s="145">
        <v>-4.8</v>
      </c>
      <c r="AZ21" s="145">
        <v>0</v>
      </c>
      <c r="BA21" s="145">
        <v>-3.2</v>
      </c>
      <c r="BB21" s="145">
        <v>-0.1</v>
      </c>
      <c r="BC21" s="145">
        <v>-0.3</v>
      </c>
    </row>
    <row r="22" spans="1:55" ht="12.75" customHeight="1" x14ac:dyDescent="0.25">
      <c r="A22" s="45" t="s">
        <v>56</v>
      </c>
      <c r="B22" s="53" t="s">
        <v>53</v>
      </c>
      <c r="C22" s="171">
        <v>4.3969999999999994</v>
      </c>
      <c r="D22" s="150">
        <v>104</v>
      </c>
      <c r="E22" s="150">
        <v>103.5</v>
      </c>
      <c r="F22" s="166">
        <v>103.8</v>
      </c>
      <c r="G22" s="152">
        <f t="shared" si="3"/>
        <v>0.3</v>
      </c>
      <c r="H22" s="153">
        <f t="shared" si="0"/>
        <v>-0.2</v>
      </c>
      <c r="S22" s="45" t="s">
        <v>91</v>
      </c>
      <c r="T22" s="46" t="s">
        <v>92</v>
      </c>
      <c r="U22" s="185">
        <v>4.5419999999999998</v>
      </c>
      <c r="V22" s="178">
        <v>102.1</v>
      </c>
      <c r="W22" s="179">
        <v>102.6</v>
      </c>
      <c r="X22" s="180">
        <f t="shared" si="4"/>
        <v>0.49</v>
      </c>
      <c r="Y22" s="180">
        <f t="shared" si="5"/>
        <v>2.1999999999999999E-2</v>
      </c>
      <c r="Z22" s="181">
        <f t="shared" si="6"/>
        <v>-4.21</v>
      </c>
      <c r="AA22" s="182">
        <f t="shared" si="7"/>
        <v>-99.5</v>
      </c>
      <c r="AB22" s="187"/>
      <c r="AC22" s="45" t="s">
        <v>56</v>
      </c>
      <c r="AD22" s="53" t="s">
        <v>53</v>
      </c>
      <c r="AE22" s="150">
        <v>91</v>
      </c>
      <c r="AF22" s="158">
        <v>109.8</v>
      </c>
      <c r="AG22" s="159">
        <v>103.4</v>
      </c>
      <c r="AH22" s="35">
        <f t="shared" si="1"/>
        <v>101.40000000000002</v>
      </c>
      <c r="AI22" s="35">
        <f t="shared" si="2"/>
        <v>9.4262746708864036</v>
      </c>
      <c r="AJ22" s="160"/>
      <c r="AK22" s="160"/>
      <c r="AL22" s="167" t="s">
        <v>56</v>
      </c>
      <c r="AM22" s="168" t="s">
        <v>53</v>
      </c>
      <c r="AN22" s="163">
        <v>90.2</v>
      </c>
      <c r="AO22" s="163">
        <v>96.2</v>
      </c>
      <c r="AP22" s="164">
        <v>109.8</v>
      </c>
      <c r="AQ22" s="163">
        <v>109</v>
      </c>
      <c r="AR22" s="163">
        <v>102.9</v>
      </c>
      <c r="AS22" s="163">
        <v>103.9</v>
      </c>
      <c r="AT22" s="108"/>
      <c r="AV22" s="167" t="s">
        <v>56</v>
      </c>
      <c r="AW22" s="168" t="s">
        <v>53</v>
      </c>
      <c r="AX22" s="145">
        <v>0.9</v>
      </c>
      <c r="AY22" s="145">
        <v>-5.4</v>
      </c>
      <c r="AZ22" s="145">
        <v>0</v>
      </c>
      <c r="BA22" s="145">
        <v>0.7</v>
      </c>
      <c r="BB22" s="145">
        <v>0.5</v>
      </c>
      <c r="BC22" s="145">
        <v>-0.5</v>
      </c>
    </row>
    <row r="23" spans="1:55" ht="12.75" customHeight="1" x14ac:dyDescent="0.25">
      <c r="A23" s="45" t="s">
        <v>57</v>
      </c>
      <c r="B23" s="53" t="s">
        <v>58</v>
      </c>
      <c r="C23" s="171">
        <v>6.5000000000000002E-2</v>
      </c>
      <c r="D23" s="150">
        <v>103.2</v>
      </c>
      <c r="E23" s="150">
        <v>100.6</v>
      </c>
      <c r="F23" s="166">
        <v>100.6</v>
      </c>
      <c r="G23" s="152">
        <f t="shared" si="3"/>
        <v>0</v>
      </c>
      <c r="H23" s="153">
        <f t="shared" si="0"/>
        <v>-2.5</v>
      </c>
      <c r="S23" s="45" t="s">
        <v>93</v>
      </c>
      <c r="T23" s="188" t="s">
        <v>94</v>
      </c>
      <c r="U23" s="189">
        <v>100</v>
      </c>
      <c r="V23" s="178">
        <v>103.9</v>
      </c>
      <c r="W23" s="179">
        <v>103.4</v>
      </c>
      <c r="X23" s="180">
        <f t="shared" si="4"/>
        <v>-0.48099999999999998</v>
      </c>
      <c r="Y23" s="180">
        <f>SUM(Y11:Y22)</f>
        <v>-0.52199999999999991</v>
      </c>
      <c r="Z23" s="190">
        <f>SUM(Z11:Z22)</f>
        <v>99.960000000000008</v>
      </c>
      <c r="AA23" s="182">
        <f t="shared" si="7"/>
        <v>-100.5</v>
      </c>
      <c r="AB23" s="94"/>
      <c r="AC23" s="45" t="s">
        <v>57</v>
      </c>
      <c r="AD23" s="53" t="s">
        <v>58</v>
      </c>
      <c r="AE23" s="150">
        <v>110</v>
      </c>
      <c r="AF23" s="158">
        <v>88.5</v>
      </c>
      <c r="AG23" s="159">
        <v>107.7</v>
      </c>
      <c r="AH23" s="35">
        <f t="shared" si="1"/>
        <v>102.06666666666666</v>
      </c>
      <c r="AI23" s="35">
        <f t="shared" si="2"/>
        <v>11.56619023380355</v>
      </c>
      <c r="AJ23" s="160"/>
      <c r="AK23" s="160"/>
      <c r="AL23" s="167" t="s">
        <v>57</v>
      </c>
      <c r="AM23" s="168" t="s">
        <v>58</v>
      </c>
      <c r="AN23" s="163">
        <v>110.3</v>
      </c>
      <c r="AO23" s="163">
        <v>116.1</v>
      </c>
      <c r="AP23" s="164">
        <v>88.5</v>
      </c>
      <c r="AQ23" s="163">
        <v>87.9</v>
      </c>
      <c r="AR23" s="163">
        <v>107.7</v>
      </c>
      <c r="AS23" s="163">
        <v>110.9</v>
      </c>
      <c r="AT23" s="108"/>
      <c r="AV23" s="167" t="s">
        <v>57</v>
      </c>
      <c r="AW23" s="168" t="s">
        <v>58</v>
      </c>
      <c r="AX23" s="145">
        <v>-0.3</v>
      </c>
      <c r="AY23" s="145">
        <v>-5.3</v>
      </c>
      <c r="AZ23" s="145">
        <v>0</v>
      </c>
      <c r="BA23" s="145">
        <v>0.7</v>
      </c>
      <c r="BB23" s="145">
        <v>0</v>
      </c>
      <c r="BC23" s="145">
        <v>-2.9</v>
      </c>
    </row>
    <row r="24" spans="1:55" ht="16.5" customHeight="1" x14ac:dyDescent="0.25">
      <c r="A24" s="45" t="s">
        <v>59</v>
      </c>
      <c r="B24" s="53" t="s">
        <v>60</v>
      </c>
      <c r="C24" s="171">
        <v>1.7999999999999999E-2</v>
      </c>
      <c r="D24" s="150">
        <v>109.4</v>
      </c>
      <c r="E24" s="150">
        <v>109.2</v>
      </c>
      <c r="F24" s="166">
        <v>109.2</v>
      </c>
      <c r="G24" s="152">
        <f t="shared" si="3"/>
        <v>0</v>
      </c>
      <c r="H24" s="153">
        <f t="shared" si="0"/>
        <v>-0.2</v>
      </c>
      <c r="T24" s="191"/>
      <c r="U24" s="191"/>
      <c r="V24" s="191"/>
      <c r="W24" s="191"/>
      <c r="X24" s="191"/>
      <c r="Y24" s="191"/>
      <c r="Z24" s="191"/>
      <c r="AB24" s="143"/>
      <c r="AC24" s="45" t="s">
        <v>59</v>
      </c>
      <c r="AD24" s="53" t="s">
        <v>60</v>
      </c>
      <c r="AE24" s="150">
        <v>122.7</v>
      </c>
      <c r="AF24" s="158">
        <v>106.5</v>
      </c>
      <c r="AG24" s="159">
        <v>105.7</v>
      </c>
      <c r="AH24" s="35">
        <f t="shared" si="1"/>
        <v>111.63333333333333</v>
      </c>
      <c r="AI24" s="35">
        <f t="shared" si="2"/>
        <v>8.5927364014552605</v>
      </c>
      <c r="AJ24" s="160"/>
      <c r="AK24" s="160"/>
      <c r="AL24" s="167" t="s">
        <v>59</v>
      </c>
      <c r="AM24" s="168" t="s">
        <v>60</v>
      </c>
      <c r="AN24" s="163">
        <v>122.7</v>
      </c>
      <c r="AO24" s="163">
        <v>126.3</v>
      </c>
      <c r="AP24" s="164">
        <v>106.5</v>
      </c>
      <c r="AQ24" s="163">
        <v>106.1</v>
      </c>
      <c r="AR24" s="163">
        <v>105.7</v>
      </c>
      <c r="AS24" s="163">
        <v>104.7</v>
      </c>
      <c r="AT24" s="108"/>
      <c r="AV24" s="167" t="s">
        <v>59</v>
      </c>
      <c r="AW24" s="168" t="s">
        <v>60</v>
      </c>
      <c r="AX24" s="145">
        <v>0</v>
      </c>
      <c r="AY24" s="145">
        <v>-2.9</v>
      </c>
      <c r="AZ24" s="145">
        <v>0</v>
      </c>
      <c r="BA24" s="145">
        <v>0.4</v>
      </c>
      <c r="BB24" s="145">
        <v>0</v>
      </c>
      <c r="BC24" s="145">
        <v>1</v>
      </c>
    </row>
    <row r="25" spans="1:55" ht="18.75" customHeight="1" x14ac:dyDescent="0.25">
      <c r="A25" s="45" t="s">
        <v>61</v>
      </c>
      <c r="B25" s="53" t="s">
        <v>62</v>
      </c>
      <c r="C25" s="171">
        <v>1.1860000000000002</v>
      </c>
      <c r="D25" s="150">
        <v>101.4</v>
      </c>
      <c r="E25" s="150">
        <v>100.8</v>
      </c>
      <c r="F25" s="166">
        <v>101.1</v>
      </c>
      <c r="G25" s="152">
        <f t="shared" si="3"/>
        <v>0.3</v>
      </c>
      <c r="H25" s="153">
        <f t="shared" si="0"/>
        <v>-0.3</v>
      </c>
      <c r="S25" s="92" t="s">
        <v>149</v>
      </c>
      <c r="T25" s="92"/>
      <c r="U25" s="92"/>
      <c r="V25" s="92"/>
      <c r="W25" s="92"/>
      <c r="X25" s="106" t="str">
        <f>F1</f>
        <v>حزيران 2017</v>
      </c>
      <c r="Y25" s="106"/>
      <c r="Z25" s="106"/>
      <c r="AA25" s="192"/>
      <c r="AB25" s="143"/>
      <c r="AC25" s="45" t="s">
        <v>61</v>
      </c>
      <c r="AD25" s="53" t="s">
        <v>62</v>
      </c>
      <c r="AE25" s="150">
        <v>94.8</v>
      </c>
      <c r="AF25" s="158">
        <v>101.1</v>
      </c>
      <c r="AG25" s="159">
        <v>105.7</v>
      </c>
      <c r="AH25" s="35">
        <f t="shared" si="1"/>
        <v>100.53333333333332</v>
      </c>
      <c r="AI25" s="35">
        <f t="shared" si="2"/>
        <v>5.443020750697837</v>
      </c>
      <c r="AJ25" s="160"/>
      <c r="AK25" s="160"/>
      <c r="AL25" s="167" t="s">
        <v>61</v>
      </c>
      <c r="AM25" s="168" t="s">
        <v>62</v>
      </c>
      <c r="AN25" s="163">
        <v>94.6</v>
      </c>
      <c r="AO25" s="163">
        <v>97.8</v>
      </c>
      <c r="AP25" s="164">
        <v>101.1</v>
      </c>
      <c r="AQ25" s="163">
        <v>101.6</v>
      </c>
      <c r="AR25" s="163">
        <v>104.9</v>
      </c>
      <c r="AS25" s="163">
        <v>103.9</v>
      </c>
      <c r="AT25" s="108"/>
      <c r="AV25" s="167" t="s">
        <v>61</v>
      </c>
      <c r="AW25" s="168" t="s">
        <v>62</v>
      </c>
      <c r="AX25" s="145">
        <v>0.2</v>
      </c>
      <c r="AY25" s="145">
        <v>-3.1</v>
      </c>
      <c r="AZ25" s="145">
        <v>0</v>
      </c>
      <c r="BA25" s="145">
        <v>-0.5</v>
      </c>
      <c r="BB25" s="145">
        <v>0.8</v>
      </c>
      <c r="BC25" s="145">
        <v>1.7</v>
      </c>
    </row>
    <row r="26" spans="1:55" ht="23.25" customHeight="1" x14ac:dyDescent="0.25">
      <c r="A26" s="193" t="s">
        <v>63</v>
      </c>
      <c r="B26" s="194" t="s">
        <v>64</v>
      </c>
      <c r="C26" s="171">
        <v>25.359000000000002</v>
      </c>
      <c r="D26" s="150">
        <v>113.5</v>
      </c>
      <c r="E26" s="150">
        <v>115.3</v>
      </c>
      <c r="F26" s="166">
        <v>116.2</v>
      </c>
      <c r="G26" s="152">
        <f t="shared" si="3"/>
        <v>0.8</v>
      </c>
      <c r="H26" s="153">
        <f t="shared" si="0"/>
        <v>2.4</v>
      </c>
      <c r="T26" s="112"/>
      <c r="U26" s="195"/>
      <c r="V26" s="195"/>
      <c r="W26" s="195"/>
      <c r="X26" s="195"/>
      <c r="Y26" s="195"/>
      <c r="Z26" s="195"/>
      <c r="AA26" s="195"/>
      <c r="AB26" s="143"/>
      <c r="AC26" s="193" t="s">
        <v>63</v>
      </c>
      <c r="AD26" s="194" t="s">
        <v>64</v>
      </c>
      <c r="AE26" s="150">
        <v>111.2</v>
      </c>
      <c r="AF26" s="158">
        <v>119.3</v>
      </c>
      <c r="AG26" s="159">
        <v>112.9</v>
      </c>
      <c r="AH26" s="35">
        <f t="shared" si="1"/>
        <v>114.46666666666665</v>
      </c>
      <c r="AI26" s="35">
        <f t="shared" si="2"/>
        <v>3.7314107691378933</v>
      </c>
      <c r="AJ26" s="160"/>
      <c r="AK26" s="160"/>
      <c r="AL26" s="161" t="s">
        <v>63</v>
      </c>
      <c r="AM26" s="162" t="s">
        <v>64</v>
      </c>
      <c r="AN26" s="163">
        <v>110.5</v>
      </c>
      <c r="AO26" s="163">
        <v>110.8</v>
      </c>
      <c r="AP26" s="164">
        <v>119.1</v>
      </c>
      <c r="AQ26" s="163">
        <v>117.8</v>
      </c>
      <c r="AR26" s="163">
        <v>112</v>
      </c>
      <c r="AS26" s="163">
        <v>109.8</v>
      </c>
      <c r="AT26" s="108"/>
      <c r="AV26" s="161" t="s">
        <v>63</v>
      </c>
      <c r="AW26" s="162" t="s">
        <v>64</v>
      </c>
      <c r="AX26" s="145">
        <v>0.6</v>
      </c>
      <c r="AY26" s="145">
        <v>0.4</v>
      </c>
      <c r="AZ26" s="145">
        <v>0.2</v>
      </c>
      <c r="BA26" s="145">
        <v>1.3</v>
      </c>
      <c r="BB26" s="145">
        <v>0.8</v>
      </c>
      <c r="BC26" s="145">
        <v>2.8</v>
      </c>
    </row>
    <row r="27" spans="1:55" ht="14.25" customHeight="1" x14ac:dyDescent="0.25">
      <c r="A27" s="45" t="s">
        <v>65</v>
      </c>
      <c r="B27" s="53" t="s">
        <v>66</v>
      </c>
      <c r="C27" s="171">
        <v>17.123000000000001</v>
      </c>
      <c r="D27" s="150">
        <v>114.9</v>
      </c>
      <c r="E27" s="150">
        <v>117.1</v>
      </c>
      <c r="F27" s="166">
        <v>117.1</v>
      </c>
      <c r="G27" s="152">
        <f t="shared" si="3"/>
        <v>0</v>
      </c>
      <c r="H27" s="153">
        <f t="shared" si="0"/>
        <v>1.9</v>
      </c>
      <c r="S27" s="196"/>
      <c r="T27" s="197"/>
      <c r="U27" s="198" t="s">
        <v>120</v>
      </c>
      <c r="V27" s="198"/>
      <c r="W27" s="198"/>
      <c r="X27" s="198"/>
      <c r="Y27" s="198"/>
      <c r="Z27" s="198"/>
      <c r="AA27" s="192"/>
      <c r="AB27" s="143"/>
      <c r="AC27" s="45" t="s">
        <v>65</v>
      </c>
      <c r="AD27" s="53" t="s">
        <v>66</v>
      </c>
      <c r="AE27" s="150">
        <v>113.6</v>
      </c>
      <c r="AF27" s="158">
        <v>118.5</v>
      </c>
      <c r="AG27" s="159">
        <v>117.2</v>
      </c>
      <c r="AH27" s="35">
        <f t="shared" si="1"/>
        <v>116.43333333333334</v>
      </c>
      <c r="AI27" s="35">
        <f t="shared" si="2"/>
        <v>2.1801077999995364</v>
      </c>
      <c r="AJ27" s="160"/>
      <c r="AK27" s="160"/>
      <c r="AL27" s="167" t="s">
        <v>65</v>
      </c>
      <c r="AM27" s="168" t="s">
        <v>66</v>
      </c>
      <c r="AN27" s="163">
        <v>113.6</v>
      </c>
      <c r="AO27" s="163">
        <v>115.7</v>
      </c>
      <c r="AP27" s="164">
        <v>118.5</v>
      </c>
      <c r="AQ27" s="163">
        <v>116.6</v>
      </c>
      <c r="AR27" s="163">
        <v>117.2</v>
      </c>
      <c r="AS27" s="163">
        <v>112.9</v>
      </c>
      <c r="AT27" s="108"/>
      <c r="AV27" s="167" t="s">
        <v>65</v>
      </c>
      <c r="AW27" s="168" t="s">
        <v>66</v>
      </c>
      <c r="AX27" s="145">
        <v>0</v>
      </c>
      <c r="AY27" s="145">
        <v>-1.8</v>
      </c>
      <c r="AZ27" s="145">
        <v>0</v>
      </c>
      <c r="BA27" s="145">
        <v>1.6</v>
      </c>
      <c r="BB27" s="145">
        <v>0</v>
      </c>
      <c r="BC27" s="145">
        <v>3.8</v>
      </c>
    </row>
    <row r="28" spans="1:55" ht="24.75" customHeight="1" x14ac:dyDescent="0.25">
      <c r="A28" s="199" t="s">
        <v>67</v>
      </c>
      <c r="B28" s="200" t="s">
        <v>68</v>
      </c>
      <c r="C28" s="171">
        <v>2.9820000000000002</v>
      </c>
      <c r="D28" s="150">
        <v>120.6</v>
      </c>
      <c r="E28" s="150">
        <v>119.2</v>
      </c>
      <c r="F28" s="166">
        <v>119</v>
      </c>
      <c r="G28" s="152">
        <f t="shared" si="3"/>
        <v>-0.2</v>
      </c>
      <c r="H28" s="153">
        <f t="shared" si="0"/>
        <v>-1.3</v>
      </c>
      <c r="S28" s="16" t="s">
        <v>3</v>
      </c>
      <c r="T28" s="17" t="s">
        <v>131</v>
      </c>
      <c r="U28" s="17" t="s">
        <v>97</v>
      </c>
      <c r="V28" s="138" t="str">
        <f>D5</f>
        <v>حزيران 2016</v>
      </c>
      <c r="W28" s="139" t="str">
        <f>W5</f>
        <v xml:space="preserve">حزيران 2017     </v>
      </c>
      <c r="X28" s="140" t="s">
        <v>150</v>
      </c>
      <c r="Y28" s="141" t="s">
        <v>151</v>
      </c>
      <c r="Z28" s="141" t="s">
        <v>152</v>
      </c>
      <c r="AA28" s="142"/>
      <c r="AB28" s="143"/>
      <c r="AC28" s="199" t="s">
        <v>67</v>
      </c>
      <c r="AD28" s="200" t="s">
        <v>68</v>
      </c>
      <c r="AE28" s="150">
        <v>108</v>
      </c>
      <c r="AF28" s="158">
        <v>130.1</v>
      </c>
      <c r="AG28" s="159">
        <v>112.5</v>
      </c>
      <c r="AH28" s="35">
        <f t="shared" si="1"/>
        <v>116.86666666666667</v>
      </c>
      <c r="AI28" s="35">
        <f t="shared" si="2"/>
        <v>9.9935970577012725</v>
      </c>
      <c r="AJ28" s="201"/>
      <c r="AK28" s="201"/>
      <c r="AL28" s="167" t="s">
        <v>153</v>
      </c>
      <c r="AM28" s="168" t="s">
        <v>68</v>
      </c>
      <c r="AN28" s="163">
        <v>108.3</v>
      </c>
      <c r="AO28" s="163">
        <v>112.9</v>
      </c>
      <c r="AP28" s="164">
        <v>130.1</v>
      </c>
      <c r="AQ28" s="163">
        <v>132.30000000000001</v>
      </c>
      <c r="AR28" s="163">
        <v>112.9</v>
      </c>
      <c r="AS28" s="163">
        <v>112.9</v>
      </c>
      <c r="AT28" s="108"/>
      <c r="AV28" s="167" t="s">
        <v>153</v>
      </c>
      <c r="AW28" s="168" t="s">
        <v>68</v>
      </c>
      <c r="AX28" s="145">
        <v>-0.3</v>
      </c>
      <c r="AY28" s="145">
        <v>-4.3</v>
      </c>
      <c r="AZ28" s="145">
        <v>0</v>
      </c>
      <c r="BA28" s="145">
        <v>-1.7</v>
      </c>
      <c r="BB28" s="145">
        <v>-0.4</v>
      </c>
      <c r="BC28" s="145">
        <v>-0.4</v>
      </c>
    </row>
    <row r="29" spans="1:55" ht="23.25" customHeight="1" x14ac:dyDescent="0.25">
      <c r="A29" s="45" t="s">
        <v>69</v>
      </c>
      <c r="B29" s="53" t="s">
        <v>70</v>
      </c>
      <c r="C29" s="171">
        <v>2.7069999999999999</v>
      </c>
      <c r="D29" s="150">
        <v>111.5</v>
      </c>
      <c r="E29" s="150">
        <v>114.6</v>
      </c>
      <c r="F29" s="166">
        <v>122.8</v>
      </c>
      <c r="G29" s="152">
        <f t="shared" si="3"/>
        <v>7.2</v>
      </c>
      <c r="H29" s="153">
        <f t="shared" si="0"/>
        <v>10.1</v>
      </c>
      <c r="S29" s="23"/>
      <c r="T29" s="24"/>
      <c r="U29" s="24"/>
      <c r="V29" s="154"/>
      <c r="W29" s="155"/>
      <c r="X29" s="156"/>
      <c r="Y29" s="157"/>
      <c r="Z29" s="157"/>
      <c r="AA29" s="142"/>
      <c r="AB29" s="94"/>
      <c r="AC29" s="45" t="s">
        <v>69</v>
      </c>
      <c r="AD29" s="53" t="s">
        <v>70</v>
      </c>
      <c r="AE29" s="150">
        <v>137</v>
      </c>
      <c r="AF29" s="158">
        <v>126.4</v>
      </c>
      <c r="AG29" s="159">
        <v>96.7</v>
      </c>
      <c r="AH29" s="35">
        <f t="shared" si="1"/>
        <v>120.03333333333332</v>
      </c>
      <c r="AI29" s="35">
        <f t="shared" si="2"/>
        <v>17.404121816087073</v>
      </c>
      <c r="AJ29" s="160"/>
      <c r="AK29" s="160"/>
      <c r="AL29" s="167" t="s">
        <v>154</v>
      </c>
      <c r="AM29" s="168" t="s">
        <v>70</v>
      </c>
      <c r="AN29" s="163">
        <v>128.1</v>
      </c>
      <c r="AO29" s="163">
        <v>114</v>
      </c>
      <c r="AP29" s="164">
        <v>124.3</v>
      </c>
      <c r="AQ29" s="163">
        <v>125.4</v>
      </c>
      <c r="AR29" s="163">
        <v>87.5</v>
      </c>
      <c r="AS29" s="163">
        <v>93.3</v>
      </c>
      <c r="AT29" s="108"/>
      <c r="AV29" s="167" t="s">
        <v>154</v>
      </c>
      <c r="AW29" s="168" t="s">
        <v>70</v>
      </c>
      <c r="AX29" s="145">
        <v>6.9</v>
      </c>
      <c r="AY29" s="145">
        <v>20.2</v>
      </c>
      <c r="AZ29" s="145">
        <v>1.7</v>
      </c>
      <c r="BA29" s="145">
        <v>0.8</v>
      </c>
      <c r="BB29" s="145">
        <v>10.5</v>
      </c>
      <c r="BC29" s="145">
        <v>3.6</v>
      </c>
    </row>
    <row r="30" spans="1:55" ht="21.75" customHeight="1" x14ac:dyDescent="0.25">
      <c r="A30" s="45" t="s">
        <v>71</v>
      </c>
      <c r="B30" s="53" t="s">
        <v>72</v>
      </c>
      <c r="C30" s="171">
        <v>2.5470000000000002</v>
      </c>
      <c r="D30" s="150">
        <v>98.1</v>
      </c>
      <c r="E30" s="150">
        <v>99.8</v>
      </c>
      <c r="F30" s="166">
        <v>99.9</v>
      </c>
      <c r="G30" s="152">
        <f t="shared" si="3"/>
        <v>0.1</v>
      </c>
      <c r="H30" s="153">
        <f t="shared" si="0"/>
        <v>1.8</v>
      </c>
      <c r="S30" s="23"/>
      <c r="T30" s="24"/>
      <c r="U30" s="24"/>
      <c r="V30" s="154"/>
      <c r="W30" s="155"/>
      <c r="X30" s="156"/>
      <c r="Y30" s="157"/>
      <c r="Z30" s="157"/>
      <c r="AA30" s="142"/>
      <c r="AB30" s="202"/>
      <c r="AC30" s="45" t="s">
        <v>71</v>
      </c>
      <c r="AD30" s="53" t="s">
        <v>72</v>
      </c>
      <c r="AE30" s="150">
        <v>86.9</v>
      </c>
      <c r="AF30" s="158">
        <v>103.9</v>
      </c>
      <c r="AG30" s="159">
        <v>101.2</v>
      </c>
      <c r="AH30" s="35">
        <f t="shared" si="1"/>
        <v>97.333333333333329</v>
      </c>
      <c r="AI30" s="35">
        <f t="shared" si="2"/>
        <v>9.3861235378878938</v>
      </c>
      <c r="AJ30" s="160"/>
      <c r="AK30" s="160"/>
      <c r="AL30" s="167" t="s">
        <v>155</v>
      </c>
      <c r="AM30" s="168" t="s">
        <v>72</v>
      </c>
      <c r="AN30" s="163">
        <v>86.9</v>
      </c>
      <c r="AO30" s="163">
        <v>83.4</v>
      </c>
      <c r="AP30" s="164">
        <v>103.9</v>
      </c>
      <c r="AQ30" s="163">
        <v>100.4</v>
      </c>
      <c r="AR30" s="163">
        <v>101</v>
      </c>
      <c r="AS30" s="163">
        <v>101.3</v>
      </c>
      <c r="AT30" s="108"/>
      <c r="AV30" s="167" t="s">
        <v>155</v>
      </c>
      <c r="AW30" s="168" t="s">
        <v>72</v>
      </c>
      <c r="AX30" s="145">
        <v>0</v>
      </c>
      <c r="AY30" s="145">
        <v>4.2</v>
      </c>
      <c r="AZ30" s="145">
        <v>0</v>
      </c>
      <c r="BA30" s="145">
        <v>3.5</v>
      </c>
      <c r="BB30" s="145">
        <v>0.2</v>
      </c>
      <c r="BC30" s="145">
        <v>-0.1</v>
      </c>
    </row>
    <row r="31" spans="1:55" ht="32.25" customHeight="1" x14ac:dyDescent="0.25">
      <c r="A31" s="193" t="s">
        <v>73</v>
      </c>
      <c r="B31" s="194" t="s">
        <v>74</v>
      </c>
      <c r="C31" s="171">
        <v>6.5239999999999991</v>
      </c>
      <c r="D31" s="150">
        <v>100.5</v>
      </c>
      <c r="E31" s="150">
        <v>98.7</v>
      </c>
      <c r="F31" s="166">
        <v>98.6</v>
      </c>
      <c r="G31" s="152">
        <f t="shared" si="3"/>
        <v>-0.1</v>
      </c>
      <c r="H31" s="153">
        <f t="shared" si="0"/>
        <v>-1.9</v>
      </c>
      <c r="S31" s="23"/>
      <c r="T31" s="24"/>
      <c r="U31" s="24"/>
      <c r="V31" s="154"/>
      <c r="W31" s="155"/>
      <c r="X31" s="156"/>
      <c r="Y31" s="157"/>
      <c r="Z31" s="157"/>
      <c r="AA31" s="142"/>
      <c r="AB31" s="202"/>
      <c r="AC31" s="193" t="s">
        <v>73</v>
      </c>
      <c r="AD31" s="194" t="s">
        <v>74</v>
      </c>
      <c r="AE31" s="150">
        <v>93.9</v>
      </c>
      <c r="AF31" s="158">
        <v>99.2</v>
      </c>
      <c r="AG31" s="159">
        <v>100.5</v>
      </c>
      <c r="AH31" s="35">
        <f t="shared" si="1"/>
        <v>97.866666666666674</v>
      </c>
      <c r="AI31" s="35">
        <f t="shared" si="2"/>
        <v>3.5723995920169687</v>
      </c>
      <c r="AJ31" s="160"/>
      <c r="AK31" s="160"/>
      <c r="AL31" s="161" t="s">
        <v>73</v>
      </c>
      <c r="AM31" s="162" t="s">
        <v>74</v>
      </c>
      <c r="AN31" s="163">
        <v>94.2</v>
      </c>
      <c r="AO31" s="163">
        <v>96.6</v>
      </c>
      <c r="AP31" s="164">
        <v>99.2</v>
      </c>
      <c r="AQ31" s="163">
        <v>101.2</v>
      </c>
      <c r="AR31" s="163">
        <v>100.5</v>
      </c>
      <c r="AS31" s="163">
        <v>102.2</v>
      </c>
      <c r="AT31" s="108"/>
      <c r="AV31" s="161" t="s">
        <v>73</v>
      </c>
      <c r="AW31" s="162" t="s">
        <v>74</v>
      </c>
      <c r="AX31" s="145">
        <v>-0.3</v>
      </c>
      <c r="AY31" s="145">
        <v>-2.8</v>
      </c>
      <c r="AZ31" s="145">
        <v>0</v>
      </c>
      <c r="BA31" s="145">
        <v>-2</v>
      </c>
      <c r="BB31" s="145">
        <v>0</v>
      </c>
      <c r="BC31" s="145">
        <v>-1.7</v>
      </c>
    </row>
    <row r="32" spans="1:55" ht="19.5" customHeight="1" x14ac:dyDescent="0.25">
      <c r="A32" s="45" t="s">
        <v>75</v>
      </c>
      <c r="B32" s="53" t="s">
        <v>76</v>
      </c>
      <c r="C32" s="171">
        <v>2.5509999999999997</v>
      </c>
      <c r="D32" s="150">
        <v>97</v>
      </c>
      <c r="E32" s="150">
        <v>94.7</v>
      </c>
      <c r="F32" s="166">
        <v>94.6</v>
      </c>
      <c r="G32" s="152">
        <f t="shared" si="3"/>
        <v>-0.1</v>
      </c>
      <c r="H32" s="153">
        <f t="shared" si="0"/>
        <v>-2.5</v>
      </c>
      <c r="S32" s="23"/>
      <c r="T32" s="24"/>
      <c r="U32" s="24"/>
      <c r="V32" s="154"/>
      <c r="W32" s="155"/>
      <c r="X32" s="156"/>
      <c r="Y32" s="157"/>
      <c r="Z32" s="157"/>
      <c r="AA32" s="170"/>
      <c r="AB32" s="202"/>
      <c r="AC32" s="45" t="s">
        <v>75</v>
      </c>
      <c r="AD32" s="53" t="s">
        <v>76</v>
      </c>
      <c r="AE32" s="150">
        <v>90.5</v>
      </c>
      <c r="AF32" s="158">
        <v>95.2</v>
      </c>
      <c r="AG32" s="159">
        <v>95.8</v>
      </c>
      <c r="AH32" s="35">
        <f t="shared" si="1"/>
        <v>93.833333333333329</v>
      </c>
      <c r="AI32" s="35">
        <f t="shared" si="2"/>
        <v>3.0930351049435512</v>
      </c>
      <c r="AJ32" s="160"/>
      <c r="AK32" s="160"/>
      <c r="AL32" s="167" t="s">
        <v>75</v>
      </c>
      <c r="AM32" s="168" t="s">
        <v>76</v>
      </c>
      <c r="AN32" s="163">
        <v>90.7</v>
      </c>
      <c r="AO32" s="163">
        <v>95.7</v>
      </c>
      <c r="AP32" s="164">
        <v>95.3</v>
      </c>
      <c r="AQ32" s="163">
        <v>97.3</v>
      </c>
      <c r="AR32" s="163">
        <v>95.8</v>
      </c>
      <c r="AS32" s="163">
        <v>97.3</v>
      </c>
      <c r="AT32" s="108"/>
      <c r="AV32" s="167" t="s">
        <v>75</v>
      </c>
      <c r="AW32" s="168" t="s">
        <v>76</v>
      </c>
      <c r="AX32" s="145">
        <v>-0.2</v>
      </c>
      <c r="AY32" s="145">
        <v>-5.4</v>
      </c>
      <c r="AZ32" s="145">
        <v>-0.1</v>
      </c>
      <c r="BA32" s="145">
        <v>-2.2000000000000002</v>
      </c>
      <c r="BB32" s="145">
        <v>0</v>
      </c>
      <c r="BC32" s="145">
        <v>-1.5</v>
      </c>
    </row>
    <row r="33" spans="1:55" ht="17.25" customHeight="1" x14ac:dyDescent="0.25">
      <c r="A33" s="199" t="s">
        <v>77</v>
      </c>
      <c r="B33" s="200" t="s">
        <v>78</v>
      </c>
      <c r="C33" s="171">
        <v>3.9729999999999999</v>
      </c>
      <c r="D33" s="150">
        <v>102.8</v>
      </c>
      <c r="E33" s="150">
        <v>101.2</v>
      </c>
      <c r="F33" s="166">
        <v>101.1</v>
      </c>
      <c r="G33" s="152">
        <f t="shared" si="3"/>
        <v>-0.1</v>
      </c>
      <c r="H33" s="153">
        <f t="shared" si="0"/>
        <v>-1.7</v>
      </c>
      <c r="S33" s="29"/>
      <c r="T33" s="30"/>
      <c r="U33" s="30"/>
      <c r="V33" s="172"/>
      <c r="W33" s="173"/>
      <c r="X33" s="174"/>
      <c r="Y33" s="175"/>
      <c r="Z33" s="175"/>
      <c r="AA33" s="176"/>
      <c r="AB33" s="202"/>
      <c r="AC33" s="199" t="s">
        <v>77</v>
      </c>
      <c r="AD33" s="200" t="s">
        <v>78</v>
      </c>
      <c r="AE33" s="150">
        <v>96.7</v>
      </c>
      <c r="AF33" s="158">
        <v>101.6</v>
      </c>
      <c r="AG33" s="159">
        <v>103</v>
      </c>
      <c r="AH33" s="35">
        <f t="shared" si="1"/>
        <v>100.43333333333334</v>
      </c>
      <c r="AI33" s="35">
        <f t="shared" si="2"/>
        <v>3.2937978145139297</v>
      </c>
      <c r="AJ33" s="201"/>
      <c r="AK33" s="201"/>
      <c r="AL33" s="167" t="s">
        <v>77</v>
      </c>
      <c r="AM33" s="168" t="s">
        <v>78</v>
      </c>
      <c r="AN33" s="163">
        <v>97</v>
      </c>
      <c r="AO33" s="163">
        <v>97.4</v>
      </c>
      <c r="AP33" s="164">
        <v>101.5</v>
      </c>
      <c r="AQ33" s="163">
        <v>103.5</v>
      </c>
      <c r="AR33" s="163">
        <v>103.1</v>
      </c>
      <c r="AS33" s="163">
        <v>104.9</v>
      </c>
      <c r="AT33" s="108"/>
      <c r="AV33" s="167" t="s">
        <v>77</v>
      </c>
      <c r="AW33" s="168" t="s">
        <v>78</v>
      </c>
      <c r="AX33" s="145">
        <v>-0.3</v>
      </c>
      <c r="AY33" s="145">
        <v>-0.7</v>
      </c>
      <c r="AZ33" s="145">
        <v>0.1</v>
      </c>
      <c r="BA33" s="145">
        <v>-1.8</v>
      </c>
      <c r="BB33" s="145">
        <v>-0.1</v>
      </c>
      <c r="BC33" s="145">
        <v>-1.8</v>
      </c>
    </row>
    <row r="34" spans="1:55" ht="18.75" customHeight="1" x14ac:dyDescent="0.25">
      <c r="A34" s="193" t="s">
        <v>79</v>
      </c>
      <c r="B34" s="194" t="s">
        <v>80</v>
      </c>
      <c r="C34" s="171">
        <v>4.1419999999999995</v>
      </c>
      <c r="D34" s="150">
        <v>116</v>
      </c>
      <c r="E34" s="150">
        <v>116.9</v>
      </c>
      <c r="F34" s="166">
        <v>117.2</v>
      </c>
      <c r="G34" s="152">
        <f t="shared" si="3"/>
        <v>0.3</v>
      </c>
      <c r="H34" s="153">
        <f t="shared" si="0"/>
        <v>1</v>
      </c>
      <c r="S34" s="45" t="s">
        <v>24</v>
      </c>
      <c r="T34" s="55" t="s">
        <v>25</v>
      </c>
      <c r="U34" s="149">
        <v>29.605</v>
      </c>
      <c r="V34" s="178">
        <v>97.3</v>
      </c>
      <c r="W34" s="179">
        <v>94.6</v>
      </c>
      <c r="X34" s="180">
        <f t="shared" ref="X34:X45" si="8">ROUND((W34/V34-1)*100,3)</f>
        <v>-2.7749999999999999</v>
      </c>
      <c r="Y34" s="180">
        <f>ROUND(((W34-V34)*U34/$V$46),3)</f>
        <v>-0.77200000000000002</v>
      </c>
      <c r="Z34" s="181">
        <f>ROUND(Y34/$Y$46*100,3)</f>
        <v>482.5</v>
      </c>
      <c r="AA34" s="178"/>
      <c r="AB34" s="202"/>
      <c r="AC34" s="193" t="s">
        <v>79</v>
      </c>
      <c r="AD34" s="194" t="s">
        <v>80</v>
      </c>
      <c r="AE34" s="150">
        <v>116.6</v>
      </c>
      <c r="AF34" s="158">
        <v>117.6</v>
      </c>
      <c r="AG34" s="159">
        <v>118.5</v>
      </c>
      <c r="AH34" s="35">
        <f t="shared" si="1"/>
        <v>117.56666666666666</v>
      </c>
      <c r="AI34" s="35">
        <f t="shared" si="2"/>
        <v>0.80842514484736583</v>
      </c>
      <c r="AJ34" s="160"/>
      <c r="AK34" s="160"/>
      <c r="AL34" s="161" t="s">
        <v>79</v>
      </c>
      <c r="AM34" s="162" t="s">
        <v>80</v>
      </c>
      <c r="AN34" s="163">
        <v>117</v>
      </c>
      <c r="AO34" s="163">
        <v>117.7</v>
      </c>
      <c r="AP34" s="164">
        <v>117.2</v>
      </c>
      <c r="AQ34" s="163">
        <v>115.7</v>
      </c>
      <c r="AR34" s="163">
        <v>118</v>
      </c>
      <c r="AS34" s="163">
        <v>116.6</v>
      </c>
      <c r="AT34" s="108"/>
      <c r="AV34" s="161" t="s">
        <v>79</v>
      </c>
      <c r="AW34" s="162" t="s">
        <v>80</v>
      </c>
      <c r="AX34" s="145">
        <v>-0.3</v>
      </c>
      <c r="AY34" s="145">
        <v>-0.9</v>
      </c>
      <c r="AZ34" s="145">
        <v>0.3</v>
      </c>
      <c r="BA34" s="145">
        <v>1.6</v>
      </c>
      <c r="BB34" s="145">
        <v>0.4</v>
      </c>
      <c r="BC34" s="145">
        <v>1.6</v>
      </c>
    </row>
    <row r="35" spans="1:55" ht="17.25" customHeight="1" x14ac:dyDescent="0.25">
      <c r="A35" s="193" t="s">
        <v>81</v>
      </c>
      <c r="B35" s="194" t="s">
        <v>82</v>
      </c>
      <c r="C35" s="171">
        <v>15.185</v>
      </c>
      <c r="D35" s="150">
        <v>95.2</v>
      </c>
      <c r="E35" s="150">
        <v>95</v>
      </c>
      <c r="F35" s="166">
        <v>95</v>
      </c>
      <c r="G35" s="152">
        <f t="shared" si="3"/>
        <v>0</v>
      </c>
      <c r="H35" s="153">
        <f t="shared" si="0"/>
        <v>-0.2</v>
      </c>
      <c r="S35" s="45" t="s">
        <v>48</v>
      </c>
      <c r="T35" s="55" t="s">
        <v>49</v>
      </c>
      <c r="U35" s="177">
        <v>0.61499999999999999</v>
      </c>
      <c r="V35" s="178">
        <v>121.6</v>
      </c>
      <c r="W35" s="179">
        <v>121.4</v>
      </c>
      <c r="X35" s="180">
        <f t="shared" si="8"/>
        <v>-0.16400000000000001</v>
      </c>
      <c r="Y35" s="180">
        <f t="shared" ref="Y35:Y41" si="9">ROUND(((W35-V35)*U35/$V$46),3)</f>
        <v>-1E-3</v>
      </c>
      <c r="Z35" s="181">
        <f t="shared" ref="Z35:Z41" si="10">ROUND(Y35/$Y$46*100,3)</f>
        <v>0.625</v>
      </c>
      <c r="AA35" s="182">
        <f t="shared" ref="AA35:AA46" si="11">ROUND((X35/V35-1)*100,1)</f>
        <v>-100.1</v>
      </c>
      <c r="AB35" s="202"/>
      <c r="AC35" s="193" t="s">
        <v>81</v>
      </c>
      <c r="AD35" s="194" t="s">
        <v>82</v>
      </c>
      <c r="AE35" s="150">
        <v>93.1</v>
      </c>
      <c r="AF35" s="158">
        <v>98.9</v>
      </c>
      <c r="AG35" s="159">
        <v>93.4</v>
      </c>
      <c r="AH35" s="35">
        <f t="shared" si="1"/>
        <v>95.133333333333326</v>
      </c>
      <c r="AI35" s="35">
        <f t="shared" si="2"/>
        <v>3.4325255502525582</v>
      </c>
      <c r="AJ35" s="160"/>
      <c r="AK35" s="160"/>
      <c r="AL35" s="161" t="s">
        <v>81</v>
      </c>
      <c r="AM35" s="162" t="s">
        <v>82</v>
      </c>
      <c r="AN35" s="163">
        <v>93</v>
      </c>
      <c r="AO35" s="163">
        <v>92.8</v>
      </c>
      <c r="AP35" s="164">
        <v>98.8</v>
      </c>
      <c r="AQ35" s="163">
        <v>99.2</v>
      </c>
      <c r="AR35" s="163">
        <v>93.3</v>
      </c>
      <c r="AS35" s="163">
        <v>93.6</v>
      </c>
      <c r="AT35" s="108"/>
      <c r="AV35" s="161" t="s">
        <v>81</v>
      </c>
      <c r="AW35" s="162" t="s">
        <v>82</v>
      </c>
      <c r="AX35" s="145">
        <v>0.1</v>
      </c>
      <c r="AY35" s="145">
        <v>0.3</v>
      </c>
      <c r="AZ35" s="145">
        <v>0.1</v>
      </c>
      <c r="BA35" s="145">
        <v>-0.3</v>
      </c>
      <c r="BB35" s="145">
        <v>0.1</v>
      </c>
      <c r="BC35" s="145">
        <v>-0.2</v>
      </c>
    </row>
    <row r="36" spans="1:55" ht="16.5" customHeight="1" x14ac:dyDescent="0.25">
      <c r="A36" s="58" t="s">
        <v>83</v>
      </c>
      <c r="B36" s="37" t="s">
        <v>84</v>
      </c>
      <c r="C36" s="177">
        <v>3.109</v>
      </c>
      <c r="D36" s="150">
        <v>114.2</v>
      </c>
      <c r="E36" s="150">
        <v>112.8</v>
      </c>
      <c r="F36" s="166">
        <v>112.7</v>
      </c>
      <c r="G36" s="152">
        <f t="shared" si="3"/>
        <v>-0.1</v>
      </c>
      <c r="H36" s="153">
        <f t="shared" si="0"/>
        <v>-1.3</v>
      </c>
      <c r="S36" s="183" t="s">
        <v>50</v>
      </c>
      <c r="T36" s="55" t="s">
        <v>51</v>
      </c>
      <c r="U36" s="177">
        <v>6.4719999999999995</v>
      </c>
      <c r="V36" s="178">
        <v>103.2</v>
      </c>
      <c r="W36" s="179">
        <v>102.7</v>
      </c>
      <c r="X36" s="180">
        <f t="shared" si="8"/>
        <v>-0.48399999999999999</v>
      </c>
      <c r="Y36" s="180">
        <f t="shared" si="9"/>
        <v>-3.1E-2</v>
      </c>
      <c r="Z36" s="181">
        <f t="shared" si="10"/>
        <v>19.375</v>
      </c>
      <c r="AA36" s="182">
        <f t="shared" si="11"/>
        <v>-100.5</v>
      </c>
      <c r="AB36" s="202"/>
      <c r="AC36" s="58" t="s">
        <v>83</v>
      </c>
      <c r="AD36" s="37" t="s">
        <v>84</v>
      </c>
      <c r="AE36" s="150">
        <v>110.5</v>
      </c>
      <c r="AF36" s="158">
        <v>111.6</v>
      </c>
      <c r="AG36" s="159">
        <v>115.3</v>
      </c>
      <c r="AH36" s="35">
        <f t="shared" si="1"/>
        <v>112.46666666666665</v>
      </c>
      <c r="AI36" s="35">
        <f t="shared" si="2"/>
        <v>2.235883724071404</v>
      </c>
      <c r="AJ36" s="186"/>
      <c r="AK36" s="186"/>
      <c r="AL36" s="161" t="s">
        <v>83</v>
      </c>
      <c r="AM36" s="162" t="s">
        <v>84</v>
      </c>
      <c r="AN36" s="163">
        <v>110.5</v>
      </c>
      <c r="AO36" s="163">
        <v>110.7</v>
      </c>
      <c r="AP36" s="164">
        <v>111.7</v>
      </c>
      <c r="AQ36" s="163">
        <v>113.7</v>
      </c>
      <c r="AR36" s="163">
        <v>115.3</v>
      </c>
      <c r="AS36" s="163">
        <v>116.8</v>
      </c>
      <c r="AT36" s="108"/>
      <c r="AV36" s="161" t="s">
        <v>83</v>
      </c>
      <c r="AW36" s="162" t="s">
        <v>84</v>
      </c>
      <c r="AX36" s="145">
        <v>0</v>
      </c>
      <c r="AY36" s="145">
        <v>-0.2</v>
      </c>
      <c r="AZ36" s="145">
        <v>-0.1</v>
      </c>
      <c r="BA36" s="145">
        <v>-1.8</v>
      </c>
      <c r="BB36" s="145">
        <v>0</v>
      </c>
      <c r="BC36" s="145">
        <v>-1.3</v>
      </c>
    </row>
    <row r="37" spans="1:55" ht="18.75" customHeight="1" x14ac:dyDescent="0.25">
      <c r="A37" s="36" t="s">
        <v>85</v>
      </c>
      <c r="B37" s="37" t="s">
        <v>86</v>
      </c>
      <c r="C37" s="177">
        <v>1.998</v>
      </c>
      <c r="D37" s="150">
        <v>91.5</v>
      </c>
      <c r="E37" s="150">
        <v>85.4</v>
      </c>
      <c r="F37" s="166">
        <v>87</v>
      </c>
      <c r="G37" s="152">
        <f t="shared" si="3"/>
        <v>1.9</v>
      </c>
      <c r="H37" s="153">
        <f t="shared" si="0"/>
        <v>-4.9000000000000004</v>
      </c>
      <c r="S37" s="184" t="s">
        <v>63</v>
      </c>
      <c r="T37" s="53" t="s">
        <v>64</v>
      </c>
      <c r="U37" s="171">
        <v>25.359000000000002</v>
      </c>
      <c r="V37" s="178">
        <v>113.5</v>
      </c>
      <c r="W37" s="179">
        <v>116.2</v>
      </c>
      <c r="X37" s="180">
        <f t="shared" si="8"/>
        <v>2.379</v>
      </c>
      <c r="Y37" s="180">
        <f t="shared" si="9"/>
        <v>0.66200000000000003</v>
      </c>
      <c r="Z37" s="181">
        <f t="shared" si="10"/>
        <v>-413.75</v>
      </c>
      <c r="AA37" s="182">
        <f t="shared" si="11"/>
        <v>-97.9</v>
      </c>
      <c r="AB37" s="202"/>
      <c r="AC37" s="36" t="s">
        <v>85</v>
      </c>
      <c r="AD37" s="37" t="s">
        <v>86</v>
      </c>
      <c r="AE37" s="150">
        <v>84.2</v>
      </c>
      <c r="AF37" s="158">
        <v>89.2</v>
      </c>
      <c r="AG37" s="159">
        <v>87.2</v>
      </c>
      <c r="AH37" s="35">
        <f t="shared" si="1"/>
        <v>86.866666666666674</v>
      </c>
      <c r="AI37" s="35">
        <f t="shared" si="2"/>
        <v>2.8970968669496351</v>
      </c>
      <c r="AJ37" s="160"/>
      <c r="AK37" s="160"/>
      <c r="AL37" s="161" t="s">
        <v>85</v>
      </c>
      <c r="AM37" s="162" t="s">
        <v>86</v>
      </c>
      <c r="AN37" s="163">
        <v>82.9</v>
      </c>
      <c r="AO37" s="163">
        <v>92</v>
      </c>
      <c r="AP37" s="164">
        <v>87.6</v>
      </c>
      <c r="AQ37" s="163">
        <v>94.4</v>
      </c>
      <c r="AR37" s="163">
        <v>85.5</v>
      </c>
      <c r="AS37" s="163">
        <v>89.8</v>
      </c>
      <c r="AT37" s="108"/>
      <c r="AV37" s="161" t="s">
        <v>85</v>
      </c>
      <c r="AW37" s="162" t="s">
        <v>86</v>
      </c>
      <c r="AX37" s="145">
        <v>1.6</v>
      </c>
      <c r="AY37" s="145">
        <v>-8.5</v>
      </c>
      <c r="AZ37" s="145">
        <v>1.8</v>
      </c>
      <c r="BA37" s="145">
        <v>-5.5</v>
      </c>
      <c r="BB37" s="145">
        <v>2</v>
      </c>
      <c r="BC37" s="145">
        <v>-2.9</v>
      </c>
    </row>
    <row r="38" spans="1:55" ht="21" customHeight="1" x14ac:dyDescent="0.25">
      <c r="A38" s="36" t="s">
        <v>87</v>
      </c>
      <c r="B38" s="37" t="s">
        <v>88</v>
      </c>
      <c r="C38" s="177">
        <v>0.92199999999999993</v>
      </c>
      <c r="D38" s="150">
        <v>104.6</v>
      </c>
      <c r="E38" s="150">
        <v>127.4</v>
      </c>
      <c r="F38" s="166">
        <v>127.4</v>
      </c>
      <c r="G38" s="152">
        <f t="shared" si="3"/>
        <v>0</v>
      </c>
      <c r="H38" s="153">
        <f t="shared" si="0"/>
        <v>21.8</v>
      </c>
      <c r="S38" s="184" t="s">
        <v>73</v>
      </c>
      <c r="T38" s="53" t="s">
        <v>74</v>
      </c>
      <c r="U38" s="171">
        <v>6.5239999999999991</v>
      </c>
      <c r="V38" s="178">
        <v>100.5</v>
      </c>
      <c r="W38" s="179">
        <v>98.6</v>
      </c>
      <c r="X38" s="180">
        <f t="shared" si="8"/>
        <v>-1.891</v>
      </c>
      <c r="Y38" s="180">
        <f t="shared" si="9"/>
        <v>-0.12</v>
      </c>
      <c r="Z38" s="181">
        <f t="shared" si="10"/>
        <v>75</v>
      </c>
      <c r="AA38" s="182">
        <f t="shared" si="11"/>
        <v>-101.9</v>
      </c>
      <c r="AB38" s="203"/>
      <c r="AC38" s="36" t="s">
        <v>87</v>
      </c>
      <c r="AD38" s="37" t="s">
        <v>88</v>
      </c>
      <c r="AE38" s="150">
        <v>93</v>
      </c>
      <c r="AF38" s="158">
        <v>148.30000000000001</v>
      </c>
      <c r="AG38" s="159">
        <v>123.1</v>
      </c>
      <c r="AH38" s="35">
        <f t="shared" si="1"/>
        <v>121.46666666666665</v>
      </c>
      <c r="AI38" s="35">
        <f t="shared" si="2"/>
        <v>22.793214428841594</v>
      </c>
      <c r="AJ38" s="160"/>
      <c r="AK38" s="160"/>
      <c r="AL38" s="161" t="s">
        <v>87</v>
      </c>
      <c r="AM38" s="162" t="s">
        <v>88</v>
      </c>
      <c r="AN38" s="163">
        <v>93</v>
      </c>
      <c r="AO38" s="163">
        <v>90.1</v>
      </c>
      <c r="AP38" s="164">
        <v>148.19999999999999</v>
      </c>
      <c r="AQ38" s="163">
        <v>111.7</v>
      </c>
      <c r="AR38" s="163">
        <v>123.1</v>
      </c>
      <c r="AS38" s="163">
        <v>105</v>
      </c>
      <c r="AT38" s="108"/>
      <c r="AV38" s="161" t="s">
        <v>87</v>
      </c>
      <c r="AW38" s="162" t="s">
        <v>88</v>
      </c>
      <c r="AX38" s="145">
        <v>0</v>
      </c>
      <c r="AY38" s="145">
        <v>3.2</v>
      </c>
      <c r="AZ38" s="145">
        <v>0.1</v>
      </c>
      <c r="BA38" s="145">
        <v>32.799999999999997</v>
      </c>
      <c r="BB38" s="145">
        <v>0</v>
      </c>
      <c r="BC38" s="145">
        <v>17.2</v>
      </c>
    </row>
    <row r="39" spans="1:55" ht="21" customHeight="1" x14ac:dyDescent="0.25">
      <c r="A39" s="36" t="s">
        <v>89</v>
      </c>
      <c r="B39" s="37" t="s">
        <v>90</v>
      </c>
      <c r="C39" s="177">
        <v>1.5270000000000001</v>
      </c>
      <c r="D39" s="150">
        <v>112.4</v>
      </c>
      <c r="E39" s="150">
        <v>111.1</v>
      </c>
      <c r="F39" s="166">
        <v>111.7</v>
      </c>
      <c r="G39" s="152">
        <f t="shared" si="3"/>
        <v>0.5</v>
      </c>
      <c r="H39" s="153">
        <f t="shared" si="0"/>
        <v>-0.6</v>
      </c>
      <c r="S39" s="183" t="s">
        <v>79</v>
      </c>
      <c r="T39" s="55" t="s">
        <v>80</v>
      </c>
      <c r="U39" s="177">
        <v>4.1419999999999995</v>
      </c>
      <c r="V39" s="178">
        <v>116</v>
      </c>
      <c r="W39" s="179">
        <v>117.2</v>
      </c>
      <c r="X39" s="180">
        <f t="shared" si="8"/>
        <v>1.034</v>
      </c>
      <c r="Y39" s="180">
        <f t="shared" si="9"/>
        <v>4.8000000000000001E-2</v>
      </c>
      <c r="Z39" s="181">
        <f t="shared" si="10"/>
        <v>-30</v>
      </c>
      <c r="AA39" s="182">
        <f t="shared" si="11"/>
        <v>-99.1</v>
      </c>
      <c r="AB39" s="204"/>
      <c r="AC39" s="36" t="s">
        <v>89</v>
      </c>
      <c r="AD39" s="37" t="s">
        <v>90</v>
      </c>
      <c r="AE39" s="150">
        <v>91.9</v>
      </c>
      <c r="AF39" s="158">
        <v>120.5</v>
      </c>
      <c r="AG39" s="159">
        <v>115.1</v>
      </c>
      <c r="AH39" s="35">
        <f t="shared" si="1"/>
        <v>109.16666666666667</v>
      </c>
      <c r="AI39" s="35">
        <f t="shared" si="2"/>
        <v>13.919243974976276</v>
      </c>
      <c r="AJ39" s="160"/>
      <c r="AK39" s="160"/>
      <c r="AL39" s="161" t="s">
        <v>89</v>
      </c>
      <c r="AM39" s="162" t="s">
        <v>90</v>
      </c>
      <c r="AN39" s="163">
        <v>91.9</v>
      </c>
      <c r="AO39" s="163">
        <v>91.6</v>
      </c>
      <c r="AP39" s="164">
        <v>118.7</v>
      </c>
      <c r="AQ39" s="163">
        <v>121.3</v>
      </c>
      <c r="AR39" s="163">
        <v>114.7</v>
      </c>
      <c r="AS39" s="163">
        <v>114.5</v>
      </c>
      <c r="AT39" s="108"/>
      <c r="AV39" s="161" t="s">
        <v>89</v>
      </c>
      <c r="AW39" s="162" t="s">
        <v>90</v>
      </c>
      <c r="AX39" s="145">
        <v>0</v>
      </c>
      <c r="AY39" s="145">
        <v>0.3</v>
      </c>
      <c r="AZ39" s="145">
        <v>1.5</v>
      </c>
      <c r="BA39" s="145">
        <v>-0.7</v>
      </c>
      <c r="BB39" s="145">
        <v>0.3</v>
      </c>
      <c r="BC39" s="145">
        <v>0.5</v>
      </c>
    </row>
    <row r="40" spans="1:55" ht="16.5" customHeight="1" x14ac:dyDescent="0.25">
      <c r="A40" s="58" t="s">
        <v>91</v>
      </c>
      <c r="B40" s="37" t="s">
        <v>92</v>
      </c>
      <c r="C40" s="177">
        <v>4.5419999999999998</v>
      </c>
      <c r="D40" s="150">
        <v>102.1</v>
      </c>
      <c r="E40" s="150">
        <v>102.1</v>
      </c>
      <c r="F40" s="166">
        <v>102.6</v>
      </c>
      <c r="G40" s="152">
        <f t="shared" si="3"/>
        <v>0.5</v>
      </c>
      <c r="H40" s="153">
        <f t="shared" si="0"/>
        <v>0.5</v>
      </c>
      <c r="S40" s="45" t="s">
        <v>81</v>
      </c>
      <c r="T40" s="55" t="s">
        <v>82</v>
      </c>
      <c r="U40" s="177">
        <v>15.185</v>
      </c>
      <c r="V40" s="178">
        <v>95.2</v>
      </c>
      <c r="W40" s="179">
        <v>95</v>
      </c>
      <c r="X40" s="180">
        <f t="shared" si="8"/>
        <v>-0.21</v>
      </c>
      <c r="Y40" s="180">
        <f t="shared" si="9"/>
        <v>-2.9000000000000001E-2</v>
      </c>
      <c r="Z40" s="181">
        <f t="shared" si="10"/>
        <v>18.125</v>
      </c>
      <c r="AA40" s="182">
        <f t="shared" si="11"/>
        <v>-100.2</v>
      </c>
      <c r="AB40" s="205"/>
      <c r="AC40" s="58" t="s">
        <v>91</v>
      </c>
      <c r="AD40" s="37" t="s">
        <v>92</v>
      </c>
      <c r="AE40" s="150">
        <v>93.5</v>
      </c>
      <c r="AF40" s="158">
        <v>106.2</v>
      </c>
      <c r="AG40" s="159">
        <v>107.9</v>
      </c>
      <c r="AH40" s="35">
        <f t="shared" si="1"/>
        <v>102.53333333333335</v>
      </c>
      <c r="AI40" s="35">
        <f t="shared" si="2"/>
        <v>7.6747119927326581</v>
      </c>
      <c r="AJ40" s="186"/>
      <c r="AK40" s="186"/>
      <c r="AL40" s="161" t="s">
        <v>91</v>
      </c>
      <c r="AM40" s="162" t="s">
        <v>92</v>
      </c>
      <c r="AN40" s="163">
        <v>93.7</v>
      </c>
      <c r="AO40" s="163">
        <v>95</v>
      </c>
      <c r="AP40" s="163">
        <v>105</v>
      </c>
      <c r="AQ40" s="163">
        <v>106.4</v>
      </c>
      <c r="AR40" s="163">
        <v>107.6</v>
      </c>
      <c r="AS40" s="163">
        <v>105.5</v>
      </c>
      <c r="AT40" s="108"/>
      <c r="AV40" s="161" t="s">
        <v>91</v>
      </c>
      <c r="AW40" s="162" t="s">
        <v>92</v>
      </c>
      <c r="AX40" s="145">
        <v>-0.2</v>
      </c>
      <c r="AY40" s="145">
        <v>-1.6</v>
      </c>
      <c r="AZ40" s="145">
        <v>1.1000000000000001</v>
      </c>
      <c r="BA40" s="145">
        <v>-0.2</v>
      </c>
      <c r="BB40" s="145">
        <v>0.3</v>
      </c>
      <c r="BC40" s="145">
        <v>2.2999999999999998</v>
      </c>
    </row>
    <row r="41" spans="1:55" ht="17.25" customHeight="1" x14ac:dyDescent="0.25">
      <c r="A41" s="58" t="s">
        <v>93</v>
      </c>
      <c r="B41" s="37" t="s">
        <v>94</v>
      </c>
      <c r="C41" s="206">
        <v>100</v>
      </c>
      <c r="D41" s="150">
        <v>103.5</v>
      </c>
      <c r="E41" s="150">
        <v>103.9</v>
      </c>
      <c r="F41" s="166">
        <v>103.4</v>
      </c>
      <c r="G41" s="152">
        <f t="shared" si="3"/>
        <v>-0.5</v>
      </c>
      <c r="H41" s="153">
        <f t="shared" si="0"/>
        <v>-0.1</v>
      </c>
      <c r="S41" s="45" t="s">
        <v>83</v>
      </c>
      <c r="T41" s="55" t="s">
        <v>84</v>
      </c>
      <c r="U41" s="177">
        <v>3.109</v>
      </c>
      <c r="V41" s="178">
        <v>114.2</v>
      </c>
      <c r="W41" s="179">
        <v>112.7</v>
      </c>
      <c r="X41" s="180">
        <f t="shared" si="8"/>
        <v>-1.3129999999999999</v>
      </c>
      <c r="Y41" s="180">
        <f t="shared" si="9"/>
        <v>-4.4999999999999998E-2</v>
      </c>
      <c r="Z41" s="181">
        <f t="shared" si="10"/>
        <v>28.125</v>
      </c>
      <c r="AA41" s="182">
        <f t="shared" si="11"/>
        <v>-101.1</v>
      </c>
      <c r="AB41" s="207"/>
      <c r="AC41" s="58" t="s">
        <v>93</v>
      </c>
      <c r="AD41" s="37" t="s">
        <v>94</v>
      </c>
      <c r="AE41" s="150">
        <v>97</v>
      </c>
      <c r="AF41" s="150">
        <v>106.5</v>
      </c>
      <c r="AG41" s="159">
        <v>103.2</v>
      </c>
      <c r="AH41" s="35">
        <f t="shared" si="1"/>
        <v>102.23333333333333</v>
      </c>
      <c r="AI41" s="35">
        <f t="shared" si="2"/>
        <v>4.7178426324653309</v>
      </c>
      <c r="AJ41" s="186"/>
      <c r="AK41" s="186"/>
      <c r="AL41" s="161" t="s">
        <v>93</v>
      </c>
      <c r="AM41" s="162" t="s">
        <v>94</v>
      </c>
      <c r="AN41" s="163">
        <v>96.8</v>
      </c>
      <c r="AO41" s="163">
        <v>97.8</v>
      </c>
      <c r="AP41" s="163">
        <v>107.7</v>
      </c>
      <c r="AQ41" s="163">
        <v>106.5</v>
      </c>
      <c r="AR41" s="163">
        <v>103.8</v>
      </c>
      <c r="AS41" s="163">
        <v>103.7</v>
      </c>
      <c r="AT41" s="108"/>
      <c r="AV41" s="161" t="s">
        <v>93</v>
      </c>
      <c r="AW41" s="162" t="s">
        <v>94</v>
      </c>
      <c r="AX41" s="145">
        <v>0.2</v>
      </c>
      <c r="AY41" s="145">
        <v>-0.8</v>
      </c>
      <c r="AZ41" s="145">
        <v>-1.1000000000000001</v>
      </c>
      <c r="BA41" s="145">
        <v>0</v>
      </c>
      <c r="BB41" s="145">
        <v>-0.6</v>
      </c>
      <c r="BC41" s="145">
        <v>-0.5</v>
      </c>
    </row>
    <row r="42" spans="1:55" ht="16.5" customHeight="1" x14ac:dyDescent="0.2">
      <c r="A42" s="208"/>
      <c r="B42" s="90" t="s">
        <v>156</v>
      </c>
      <c r="C42" s="185">
        <v>100</v>
      </c>
      <c r="D42" s="150">
        <v>104.4</v>
      </c>
      <c r="E42" s="150">
        <v>104.4</v>
      </c>
      <c r="F42" s="166">
        <v>104.7</v>
      </c>
      <c r="G42" s="152">
        <f t="shared" si="3"/>
        <v>0.3</v>
      </c>
      <c r="H42" s="153">
        <f t="shared" si="0"/>
        <v>0.3</v>
      </c>
      <c r="S42" s="45" t="s">
        <v>85</v>
      </c>
      <c r="T42" s="55" t="s">
        <v>86</v>
      </c>
      <c r="U42" s="177">
        <v>1.998</v>
      </c>
      <c r="V42" s="178">
        <v>91.5</v>
      </c>
      <c r="W42" s="179">
        <v>87</v>
      </c>
      <c r="X42" s="180">
        <f t="shared" si="8"/>
        <v>-4.9180000000000001</v>
      </c>
      <c r="Y42" s="180">
        <f>ROUND(((W42-V42)*U42/$V$46),3)</f>
        <v>-8.6999999999999994E-2</v>
      </c>
      <c r="Z42" s="181">
        <f>ROUND(Y42/$Y$46*100,3)</f>
        <v>54.375</v>
      </c>
      <c r="AA42" s="182">
        <f t="shared" si="11"/>
        <v>-105.4</v>
      </c>
      <c r="AB42" s="209"/>
      <c r="AC42" s="210"/>
      <c r="AD42" s="211"/>
      <c r="AE42" s="212"/>
      <c r="AF42" s="212"/>
      <c r="AG42" s="212"/>
      <c r="AH42" s="35" t="e">
        <f>AVERAGE(#REF!)</f>
        <v>#REF!</v>
      </c>
      <c r="AI42" s="35" t="e">
        <f>STDEV(#REF!)/AH42*100</f>
        <v>#REF!</v>
      </c>
      <c r="AJ42" s="160"/>
      <c r="AK42" s="160"/>
    </row>
    <row r="43" spans="1:55" ht="15" customHeight="1" x14ac:dyDescent="0.2">
      <c r="C43" s="213"/>
      <c r="S43" s="183" t="s">
        <v>87</v>
      </c>
      <c r="T43" s="55" t="s">
        <v>88</v>
      </c>
      <c r="U43" s="177">
        <v>0.92199999999999993</v>
      </c>
      <c r="V43" s="178">
        <v>104.6</v>
      </c>
      <c r="W43" s="179">
        <v>127.4</v>
      </c>
      <c r="X43" s="180">
        <f t="shared" si="8"/>
        <v>21.797000000000001</v>
      </c>
      <c r="Y43" s="180">
        <f>ROUND(((W43-V43)*U43/$V$46),3)</f>
        <v>0.20300000000000001</v>
      </c>
      <c r="Z43" s="181">
        <f>ROUND(Y43/$Y$46*100,3)</f>
        <v>-126.875</v>
      </c>
      <c r="AA43" s="182">
        <f t="shared" si="11"/>
        <v>-79.2</v>
      </c>
      <c r="AB43" s="209"/>
      <c r="AH43" s="35" t="e">
        <f>AVERAGE(#REF!)</f>
        <v>#REF!</v>
      </c>
      <c r="AI43" s="35" t="e">
        <f>STDEV(#REF!)/AH43*100</f>
        <v>#REF!</v>
      </c>
      <c r="AJ43" s="160"/>
      <c r="AK43" s="160"/>
    </row>
    <row r="44" spans="1:55" ht="21" customHeight="1" x14ac:dyDescent="0.2">
      <c r="C44" s="213"/>
      <c r="S44" s="183" t="s">
        <v>89</v>
      </c>
      <c r="T44" s="55" t="s">
        <v>90</v>
      </c>
      <c r="U44" s="177">
        <v>1.5270000000000001</v>
      </c>
      <c r="V44" s="178">
        <v>112.4</v>
      </c>
      <c r="W44" s="179">
        <v>111.7</v>
      </c>
      <c r="X44" s="180">
        <f t="shared" si="8"/>
        <v>-0.623</v>
      </c>
      <c r="Y44" s="180">
        <f>ROUND(((W44-V44)*U44/$V$46),3)</f>
        <v>-0.01</v>
      </c>
      <c r="Z44" s="181">
        <f>ROUND(Y44/$Y$46*100,3)</f>
        <v>6.25</v>
      </c>
      <c r="AA44" s="182">
        <f t="shared" si="11"/>
        <v>-100.6</v>
      </c>
      <c r="AB44" s="205"/>
      <c r="AH44" s="212"/>
      <c r="AI44" s="212"/>
      <c r="AJ44" s="74"/>
      <c r="AK44" s="74"/>
    </row>
    <row r="45" spans="1:55" ht="12.75" customHeight="1" x14ac:dyDescent="0.2">
      <c r="C45" s="213"/>
      <c r="S45" s="45" t="s">
        <v>91</v>
      </c>
      <c r="T45" s="46" t="s">
        <v>92</v>
      </c>
      <c r="U45" s="185">
        <v>4.5419999999999998</v>
      </c>
      <c r="V45" s="178">
        <v>102.1</v>
      </c>
      <c r="W45" s="179">
        <v>102.6</v>
      </c>
      <c r="X45" s="180">
        <f t="shared" si="8"/>
        <v>0.49</v>
      </c>
      <c r="Y45" s="180">
        <f>ROUND(((W45-V45)*U45/$V$46),3)</f>
        <v>2.1999999999999999E-2</v>
      </c>
      <c r="Z45" s="181">
        <f>ROUND(Y45/$Y$46*100,3)</f>
        <v>-13.75</v>
      </c>
      <c r="AA45" s="182">
        <f t="shared" si="11"/>
        <v>-99.5</v>
      </c>
      <c r="AB45" s="205"/>
      <c r="BB45" s="215"/>
    </row>
    <row r="46" spans="1:55" ht="18.75" customHeight="1" x14ac:dyDescent="0.2">
      <c r="S46" s="45" t="s">
        <v>93</v>
      </c>
      <c r="T46" s="188" t="s">
        <v>94</v>
      </c>
      <c r="U46" s="189">
        <v>100</v>
      </c>
      <c r="V46" s="178">
        <v>103.5</v>
      </c>
      <c r="W46" s="179">
        <v>103.4</v>
      </c>
      <c r="X46" s="180">
        <f>ROUND((W46/V46-1)*100,1)</f>
        <v>-0.1</v>
      </c>
      <c r="Y46" s="181">
        <f>SUM(Y34:Y45)</f>
        <v>-0.16</v>
      </c>
      <c r="Z46" s="190">
        <f>SUM(Z34:Z45)</f>
        <v>100</v>
      </c>
      <c r="AA46" s="182">
        <f t="shared" si="11"/>
        <v>-100.1</v>
      </c>
      <c r="AB46" s="205"/>
      <c r="BB46" s="216"/>
      <c r="BC46" s="216"/>
    </row>
    <row r="47" spans="1:55" ht="18" x14ac:dyDescent="0.25">
      <c r="S47" s="217"/>
      <c r="T47" s="191"/>
      <c r="U47" s="191"/>
      <c r="V47" s="191"/>
      <c r="W47" s="191"/>
      <c r="X47" s="191"/>
      <c r="Y47" s="191"/>
      <c r="Z47" s="191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حزيران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2018-05-09T06:00:59Z</dcterms:modified>
</cp:coreProperties>
</file>